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laudio.Oddi\OneDrive - EY\Desktop\"/>
    </mc:Choice>
  </mc:AlternateContent>
  <xr:revisionPtr revIDLastSave="0" documentId="13_ncr:1_{EA754518-940A-423D-BB2A-C309ADB9D3C9}" xr6:coauthVersionLast="46" xr6:coauthVersionMax="46" xr10:uidLastSave="{00000000-0000-0000-0000-000000000000}"/>
  <bookViews>
    <workbookView xWindow="-108" yWindow="-108" windowWidth="23256" windowHeight="12576" tabRatio="435" xr2:uid="{00000000-000D-0000-FFFF-FFFF00000000}"/>
  </bookViews>
  <sheets>
    <sheet name="Piano finanziario" sheetId="3" r:id="rId1"/>
    <sheet name="Pianificazione budget (2)" sheetId="7" state="hidden" r:id="rId2"/>
    <sheet name="Pianificazione budget" sheetId="5" state="hidden" r:id="rId3"/>
  </sheets>
  <definedNames>
    <definedName name="_xlnm._FilterDatabase" localSheetId="0" hidden="1">'Piano finanziario'!$A$2:$P$29</definedName>
    <definedName name="Z_66C49C60_FB02_4D74_A2C3_7E1F2173F095_.wvu.Cols" localSheetId="0" hidden="1">'Piano finanziario'!#REF!,'Piano finanziario'!#REF!,'Piano finanziario'!#REF!,'Piano finanziario'!#REF!,'Piano finanziario'!#REF!,'Piano finanziario'!#REF!,'Piano finanziario'!#REF!,'Piano finanziario'!#REF!,'Piano finanziario'!#REF!,'Piano finanziario'!#REF!,'Piano finanziario'!#REF!</definedName>
    <definedName name="Z_66C49C60_FB02_4D74_A2C3_7E1F2173F095_.wvu.FilterData" localSheetId="0" hidden="1">'Piano finanziario'!$A$2:$J$22</definedName>
  </definedNames>
  <calcPr calcId="191029"/>
  <customWorkbookViews>
    <customWorkbookView name="All Sheets" guid="{66C49C60-FB02-4D74-A2C3-7E1F2173F095}" maximized="1" xWindow="-8" yWindow="-8" windowWidth="1616" windowHeight="876" tabRatio="913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3" l="1"/>
  <c r="J20" i="3"/>
  <c r="J21" i="3"/>
  <c r="I7" i="3" l="1"/>
  <c r="J24" i="3" l="1"/>
  <c r="J19" i="3" l="1"/>
  <c r="I18" i="3"/>
  <c r="J18" i="3" s="1"/>
  <c r="J23" i="3" l="1"/>
  <c r="J7" i="3"/>
  <c r="J15" i="3"/>
  <c r="J27" i="3"/>
  <c r="J26" i="3"/>
  <c r="J8" i="3"/>
  <c r="J6" i="3"/>
  <c r="J16" i="3"/>
  <c r="I14" i="3"/>
  <c r="J14" i="3" s="1"/>
  <c r="J29" i="3"/>
  <c r="J28" i="3"/>
  <c r="J25" i="3"/>
  <c r="J22" i="3"/>
  <c r="J17" i="3"/>
  <c r="J13" i="3"/>
  <c r="J12" i="3"/>
  <c r="J10" i="3"/>
  <c r="J9" i="3"/>
  <c r="J4" i="3"/>
  <c r="J3" i="3"/>
  <c r="I11" i="3"/>
  <c r="J11" i="3" s="1"/>
  <c r="B3" i="5"/>
  <c r="B21" i="5"/>
  <c r="C18" i="5"/>
  <c r="C12" i="7"/>
  <c r="I2" i="7"/>
  <c r="D6" i="7"/>
  <c r="D9" i="7" s="1"/>
  <c r="D12" i="7" s="1"/>
  <c r="D15" i="7"/>
  <c r="E6" i="7"/>
  <c r="E9" i="7" s="1"/>
  <c r="E12" i="7" s="1"/>
  <c r="E15" i="7"/>
  <c r="F6" i="7"/>
  <c r="F9" i="7" s="1"/>
  <c r="F12" i="7" s="1"/>
  <c r="F15" i="7"/>
  <c r="G6" i="7"/>
  <c r="G9" i="7" s="1"/>
  <c r="G12" i="7" s="1"/>
  <c r="G15" i="7"/>
  <c r="H6" i="7"/>
  <c r="H9" i="7" s="1"/>
  <c r="H12" i="7" s="1"/>
  <c r="H15" i="7"/>
  <c r="C24" i="5"/>
  <c r="P24" i="5" s="1"/>
  <c r="B18" i="5"/>
  <c r="B15" i="5"/>
  <c r="K15" i="5" s="1"/>
  <c r="B12" i="5"/>
  <c r="K12" i="5" s="1"/>
  <c r="B9" i="5"/>
  <c r="L9" i="5" s="1"/>
  <c r="H2" i="5"/>
  <c r="O21" i="5"/>
  <c r="P21" i="5"/>
  <c r="B6" i="7"/>
  <c r="J6" i="7" s="1"/>
  <c r="B3" i="7"/>
  <c r="B6" i="5"/>
  <c r="I6" i="5" s="1"/>
  <c r="B9" i="7"/>
  <c r="C12" i="5"/>
  <c r="P12" i="5" s="1"/>
  <c r="C3" i="7"/>
  <c r="C3" i="5"/>
  <c r="M3" i="5" s="1"/>
  <c r="M26" i="5" s="1"/>
  <c r="C15" i="5"/>
  <c r="N15" i="5" s="1"/>
  <c r="C9" i="7"/>
  <c r="C6" i="5"/>
  <c r="P6" i="5" s="1"/>
  <c r="C6" i="7"/>
  <c r="B12" i="7"/>
  <c r="C9" i="5"/>
  <c r="O9" i="5" s="1"/>
  <c r="B24" i="5"/>
  <c r="J24" i="5" s="1"/>
  <c r="C15" i="7"/>
  <c r="R15" i="7" s="1"/>
  <c r="B15" i="7"/>
  <c r="L15" i="7" s="1"/>
  <c r="M21" i="5"/>
  <c r="N21" i="5"/>
  <c r="O18" i="5" l="1"/>
  <c r="L21" i="5"/>
  <c r="K6" i="7"/>
  <c r="M12" i="7"/>
  <c r="N9" i="7"/>
  <c r="L6" i="7"/>
  <c r="P6" i="7"/>
  <c r="I9" i="5"/>
  <c r="P15" i="7"/>
  <c r="Q12" i="7"/>
  <c r="M24" i="5"/>
  <c r="Q6" i="7"/>
  <c r="P3" i="7"/>
  <c r="P17" i="7" s="1"/>
  <c r="N3" i="7"/>
  <c r="N17" i="7" s="1"/>
  <c r="I18" i="5"/>
  <c r="M18" i="5"/>
  <c r="P3" i="5"/>
  <c r="P26" i="5" s="1"/>
  <c r="L6" i="5"/>
  <c r="U6" i="5" s="1"/>
  <c r="Q15" i="7"/>
  <c r="W17" i="7" s="1"/>
  <c r="S15" i="7"/>
  <c r="J6" i="5"/>
  <c r="J15" i="5"/>
  <c r="S15" i="5" s="1"/>
  <c r="L12" i="5"/>
  <c r="U14" i="5" s="1"/>
  <c r="K12" i="7"/>
  <c r="K3" i="7"/>
  <c r="K17" i="7" s="1"/>
  <c r="U23" i="5"/>
  <c r="U21" i="5"/>
  <c r="J21" i="5"/>
  <c r="I21" i="5"/>
  <c r="R23" i="5" s="1"/>
  <c r="V23" i="5" s="1"/>
  <c r="N6" i="7"/>
  <c r="N24" i="5"/>
  <c r="S26" i="5" s="1"/>
  <c r="M6" i="7"/>
  <c r="K21" i="5"/>
  <c r="T23" i="5" s="1"/>
  <c r="K9" i="5"/>
  <c r="T9" i="5" s="1"/>
  <c r="O24" i="5"/>
  <c r="J9" i="5"/>
  <c r="N18" i="5"/>
  <c r="N3" i="5"/>
  <c r="N26" i="5" s="1"/>
  <c r="O6" i="7"/>
  <c r="U7" i="7" s="1"/>
  <c r="Z7" i="7" s="1"/>
  <c r="K6" i="5"/>
  <c r="N6" i="5"/>
  <c r="O15" i="7"/>
  <c r="J18" i="5"/>
  <c r="O3" i="5"/>
  <c r="O26" i="5" s="1"/>
  <c r="S6" i="7"/>
  <c r="M6" i="5"/>
  <c r="R7" i="5" s="1"/>
  <c r="V7" i="5" s="1"/>
  <c r="L18" i="5"/>
  <c r="I24" i="5"/>
  <c r="P18" i="5"/>
  <c r="K18" i="5"/>
  <c r="T18" i="5" s="1"/>
  <c r="J12" i="5"/>
  <c r="M9" i="7"/>
  <c r="J12" i="7"/>
  <c r="O15" i="5"/>
  <c r="T17" i="5" s="1"/>
  <c r="J15" i="7"/>
  <c r="P15" i="5"/>
  <c r="I12" i="5"/>
  <c r="R6" i="7"/>
  <c r="J9" i="7"/>
  <c r="L9" i="7"/>
  <c r="L12" i="7"/>
  <c r="K9" i="7"/>
  <c r="N12" i="7"/>
  <c r="M15" i="5"/>
  <c r="M12" i="5"/>
  <c r="K15" i="7"/>
  <c r="V15" i="7" s="1"/>
  <c r="R12" i="7"/>
  <c r="O6" i="5"/>
  <c r="P9" i="5"/>
  <c r="N15" i="7"/>
  <c r="L24" i="5"/>
  <c r="U25" i="5" s="1"/>
  <c r="M9" i="5"/>
  <c r="N9" i="5"/>
  <c r="M15" i="7"/>
  <c r="X16" i="7" s="1"/>
  <c r="M3" i="7"/>
  <c r="M17" i="7" s="1"/>
  <c r="J3" i="7"/>
  <c r="J17" i="7" s="1"/>
  <c r="J18" i="7" s="1"/>
  <c r="I15" i="5"/>
  <c r="I3" i="5"/>
  <c r="J3" i="5"/>
  <c r="L3" i="5"/>
  <c r="K3" i="5"/>
  <c r="R3" i="7"/>
  <c r="R17" i="7" s="1"/>
  <c r="Q3" i="7"/>
  <c r="Q17" i="7" s="1"/>
  <c r="S3" i="7"/>
  <c r="S17" i="7" s="1"/>
  <c r="O3" i="7"/>
  <c r="O9" i="7"/>
  <c r="R9" i="7"/>
  <c r="P9" i="7"/>
  <c r="Q9" i="7"/>
  <c r="S9" i="7"/>
  <c r="U22" i="5"/>
  <c r="N12" i="5"/>
  <c r="O12" i="5"/>
  <c r="L3" i="7"/>
  <c r="O12" i="7"/>
  <c r="L15" i="5"/>
  <c r="K24" i="5"/>
  <c r="P12" i="7"/>
  <c r="S12" i="7"/>
  <c r="U8" i="5" l="1"/>
  <c r="X12" i="7"/>
  <c r="U3" i="7"/>
  <c r="Z3" i="7" s="1"/>
  <c r="S20" i="5"/>
  <c r="V6" i="7"/>
  <c r="W7" i="7"/>
  <c r="R26" i="5"/>
  <c r="V26" i="5" s="1"/>
  <c r="T11" i="5"/>
  <c r="Y8" i="7"/>
  <c r="W6" i="7"/>
  <c r="S24" i="5"/>
  <c r="Y15" i="7"/>
  <c r="U8" i="7"/>
  <c r="Z8" i="7" s="1"/>
  <c r="R18" i="5"/>
  <c r="V18" i="5" s="1"/>
  <c r="T16" i="5"/>
  <c r="W15" i="7"/>
  <c r="R19" i="5"/>
  <c r="V19" i="5" s="1"/>
  <c r="R11" i="5"/>
  <c r="V11" i="5" s="1"/>
  <c r="R22" i="5"/>
  <c r="V22" i="5" s="1"/>
  <c r="S16" i="5"/>
  <c r="W16" i="7"/>
  <c r="R24" i="5"/>
  <c r="V24" i="5" s="1"/>
  <c r="W8" i="7"/>
  <c r="X13" i="7"/>
  <c r="U9" i="7"/>
  <c r="Z9" i="7" s="1"/>
  <c r="U7" i="5"/>
  <c r="X7" i="7"/>
  <c r="V7" i="7"/>
  <c r="S25" i="5"/>
  <c r="W12" i="7"/>
  <c r="U6" i="7"/>
  <c r="Z6" i="7" s="1"/>
  <c r="V8" i="7"/>
  <c r="V12" i="7"/>
  <c r="S7" i="5"/>
  <c r="R20" i="5"/>
  <c r="V20" i="5" s="1"/>
  <c r="S6" i="5"/>
  <c r="U12" i="5"/>
  <c r="T10" i="5"/>
  <c r="S8" i="5"/>
  <c r="S17" i="5"/>
  <c r="U13" i="5"/>
  <c r="X6" i="7"/>
  <c r="V5" i="7"/>
  <c r="X8" i="7"/>
  <c r="V3" i="7"/>
  <c r="V21" i="7" s="1"/>
  <c r="T20" i="5"/>
  <c r="V4" i="7"/>
  <c r="R25" i="5"/>
  <c r="V25" i="5" s="1"/>
  <c r="T19" i="5"/>
  <c r="R6" i="5"/>
  <c r="V6" i="5" s="1"/>
  <c r="T22" i="5"/>
  <c r="U19" i="5"/>
  <c r="X14" i="7"/>
  <c r="R8" i="5"/>
  <c r="V8" i="5" s="1"/>
  <c r="S22" i="5"/>
  <c r="S21" i="5"/>
  <c r="S23" i="5"/>
  <c r="Y16" i="7"/>
  <c r="W14" i="7"/>
  <c r="Y6" i="7"/>
  <c r="T8" i="5"/>
  <c r="R13" i="5"/>
  <c r="V13" i="5" s="1"/>
  <c r="R21" i="5"/>
  <c r="V21" i="5" s="1"/>
  <c r="T21" i="5"/>
  <c r="T7" i="5"/>
  <c r="Y7" i="7"/>
  <c r="S19" i="5"/>
  <c r="Y13" i="7"/>
  <c r="U18" i="5"/>
  <c r="S18" i="5"/>
  <c r="T15" i="5"/>
  <c r="U20" i="5"/>
  <c r="Y17" i="7"/>
  <c r="R16" i="5"/>
  <c r="V16" i="5" s="1"/>
  <c r="S14" i="5"/>
  <c r="R15" i="5"/>
  <c r="V15" i="5" s="1"/>
  <c r="R17" i="5"/>
  <c r="V17" i="5" s="1"/>
  <c r="Y14" i="7"/>
  <c r="R12" i="5"/>
  <c r="V12" i="5" s="1"/>
  <c r="U15" i="7"/>
  <c r="Z15" i="7" s="1"/>
  <c r="U17" i="7"/>
  <c r="Z17" i="7" s="1"/>
  <c r="T6" i="5"/>
  <c r="U24" i="5"/>
  <c r="Y5" i="7"/>
  <c r="W13" i="7"/>
  <c r="S13" i="5"/>
  <c r="U26" i="5"/>
  <c r="U16" i="7"/>
  <c r="Z16" i="7" s="1"/>
  <c r="R14" i="5"/>
  <c r="V14" i="5" s="1"/>
  <c r="S9" i="5"/>
  <c r="S11" i="5"/>
  <c r="S10" i="5"/>
  <c r="R9" i="5"/>
  <c r="V9" i="5" s="1"/>
  <c r="R10" i="5"/>
  <c r="V10" i="5" s="1"/>
  <c r="X3" i="7"/>
  <c r="X21" i="7" s="1"/>
  <c r="V17" i="7"/>
  <c r="V16" i="7"/>
  <c r="S12" i="5"/>
  <c r="X4" i="7"/>
  <c r="Y12" i="7"/>
  <c r="X15" i="7"/>
  <c r="X17" i="7"/>
  <c r="U10" i="5"/>
  <c r="U11" i="5"/>
  <c r="U9" i="5"/>
  <c r="R5" i="5"/>
  <c r="I26" i="5"/>
  <c r="R3" i="5"/>
  <c r="R4" i="5"/>
  <c r="Y11" i="7"/>
  <c r="Y10" i="7"/>
  <c r="Y9" i="7"/>
  <c r="V9" i="7"/>
  <c r="V10" i="7"/>
  <c r="V11" i="7"/>
  <c r="V13" i="7"/>
  <c r="U5" i="7"/>
  <c r="T3" i="5"/>
  <c r="T4" i="5"/>
  <c r="T5" i="5"/>
  <c r="K26" i="5"/>
  <c r="T25" i="5"/>
  <c r="T26" i="5"/>
  <c r="T24" i="5"/>
  <c r="T14" i="5"/>
  <c r="T13" i="5"/>
  <c r="T12" i="5"/>
  <c r="Y4" i="7"/>
  <c r="X10" i="7"/>
  <c r="X9" i="7"/>
  <c r="X11" i="7"/>
  <c r="U5" i="5"/>
  <c r="U4" i="5"/>
  <c r="L26" i="5"/>
  <c r="U3" i="5"/>
  <c r="U14" i="7"/>
  <c r="Z14" i="7" s="1"/>
  <c r="U13" i="7"/>
  <c r="Z13" i="7" s="1"/>
  <c r="U12" i="7"/>
  <c r="Z12" i="7" s="1"/>
  <c r="W11" i="7"/>
  <c r="W9" i="7"/>
  <c r="W10" i="7"/>
  <c r="O17" i="7"/>
  <c r="O18" i="7" s="1"/>
  <c r="U4" i="7"/>
  <c r="V14" i="7"/>
  <c r="L17" i="7"/>
  <c r="W5" i="7"/>
  <c r="W4" i="7"/>
  <c r="W3" i="7"/>
  <c r="U17" i="5"/>
  <c r="U15" i="5"/>
  <c r="U16" i="5"/>
  <c r="Y3" i="7"/>
  <c r="U10" i="7"/>
  <c r="Z10" i="7" s="1"/>
  <c r="U11" i="7"/>
  <c r="Z11" i="7" s="1"/>
  <c r="X5" i="7"/>
  <c r="S5" i="5"/>
  <c r="S3" i="5"/>
  <c r="S4" i="5"/>
  <c r="J26" i="5"/>
  <c r="U21" i="7" l="1"/>
  <c r="Z21" i="7" s="1"/>
  <c r="S28" i="5"/>
  <c r="W20" i="7"/>
  <c r="V18" i="7"/>
  <c r="V19" i="7"/>
  <c r="X18" i="7"/>
  <c r="S29" i="5"/>
  <c r="X19" i="7"/>
  <c r="Y20" i="7"/>
  <c r="X20" i="7"/>
  <c r="T29" i="5"/>
  <c r="U28" i="5"/>
  <c r="V20" i="7"/>
  <c r="U18" i="7"/>
  <c r="R28" i="5"/>
  <c r="V28" i="5" s="1"/>
  <c r="V4" i="5"/>
  <c r="S27" i="5"/>
  <c r="S30" i="5"/>
  <c r="T28" i="5"/>
  <c r="R27" i="5"/>
  <c r="V27" i="5" s="1"/>
  <c r="V3" i="5"/>
  <c r="R30" i="5"/>
  <c r="V30" i="5" s="1"/>
  <c r="Y18" i="7"/>
  <c r="Y21" i="7"/>
  <c r="W18" i="7"/>
  <c r="W21" i="7"/>
  <c r="U19" i="7"/>
  <c r="Z4" i="7"/>
  <c r="Z19" i="7" s="1"/>
  <c r="U29" i="5"/>
  <c r="Y19" i="7"/>
  <c r="T30" i="5"/>
  <c r="T27" i="5"/>
  <c r="W19" i="7"/>
  <c r="U27" i="5"/>
  <c r="U30" i="5"/>
  <c r="U20" i="7"/>
  <c r="Z5" i="7"/>
  <c r="Z20" i="7" s="1"/>
  <c r="V5" i="5"/>
  <c r="R29" i="5"/>
  <c r="V29" i="5" s="1"/>
  <c r="Z18" i="7"/>
</calcChain>
</file>

<file path=xl/sharedStrings.xml><?xml version="1.0" encoding="utf-8"?>
<sst xmlns="http://schemas.openxmlformats.org/spreadsheetml/2006/main" count="195" uniqueCount="97">
  <si>
    <t>ATTIVITA' DA REALIZZARE</t>
  </si>
  <si>
    <t>Totale</t>
  </si>
  <si>
    <t>L1</t>
  </si>
  <si>
    <t>L2</t>
  </si>
  <si>
    <t>L3</t>
  </si>
  <si>
    <t>L4</t>
  </si>
  <si>
    <t>L5</t>
  </si>
  <si>
    <t>L6</t>
  </si>
  <si>
    <t>L7</t>
  </si>
  <si>
    <t>Trasversali</t>
  </si>
  <si>
    <t>OT11</t>
  </si>
  <si>
    <t>OT2</t>
  </si>
  <si>
    <t>LINEA DI INTERVENTO</t>
  </si>
  <si>
    <t>Linea di intervento 1 - Censimento patrimonio ICT della PA</t>
  </si>
  <si>
    <t>Attività A1.1 Realizzazione del Censimento del Patrimonio ICT</t>
  </si>
  <si>
    <t>Attività A1.4 Realizzazione e gestione sistema per raccolta dati e sistema di reporting</t>
  </si>
  <si>
    <t xml:space="preserve">
Linea di intervento 2 - Evoluzione del Cloud della PA</t>
  </si>
  <si>
    <t>Linea di intervento 4 – Accompagnamento alle PA per la razionalizzazione dei CED</t>
  </si>
  <si>
    <t xml:space="preserve">
Attività A2.1 Realizzazione di studi di settore e trend di mercato su Cloud</t>
  </si>
  <si>
    <t>Linea di intervento 3 – Supporto alla definizione del percorso di razionalizzazione delle infrastrutture fisiche nazionali (CED PA)</t>
  </si>
  <si>
    <t>Direzione e Coordinamento</t>
  </si>
  <si>
    <t>Monitoraggio e Valutazione</t>
  </si>
  <si>
    <t>Comunicazione/Disseminazione</t>
  </si>
  <si>
    <t>Non prevista</t>
  </si>
  <si>
    <t>Attività A2.3 Definizione Linee guida per migrazione verso l'ambiente Cloud della PA e successivi sviluppi</t>
  </si>
  <si>
    <t xml:space="preserve">Trattativa direta </t>
  </si>
  <si>
    <t>Rup di riferimento</t>
  </si>
  <si>
    <t xml:space="preserve">CIG </t>
  </si>
  <si>
    <t>IMPEGNO GIRUDICAMENTE VINCOLANTE OT11</t>
  </si>
  <si>
    <t>IMPEGNO GIRUDICAMENTE VINCOLANTE OT2</t>
  </si>
  <si>
    <t>IMPEGNO TOTALE</t>
  </si>
  <si>
    <t>Attività A4.1 - Formazione e accompagnamento delle Amministrazioni</t>
  </si>
  <si>
    <t>Rellini</t>
  </si>
  <si>
    <t>SPC Cloud Lotto 1</t>
  </si>
  <si>
    <t>Determina</t>
  </si>
  <si>
    <t>Affidamento diretto</t>
  </si>
  <si>
    <t>DT 250/2018</t>
  </si>
  <si>
    <t>DT 63/2018
DT 267/2018</t>
  </si>
  <si>
    <t>7578563C05</t>
  </si>
  <si>
    <t>DT 292/2018</t>
  </si>
  <si>
    <t>7608484F9B</t>
  </si>
  <si>
    <t>Z07229B055</t>
  </si>
  <si>
    <t>MODALITA' DI PROCUREMENT</t>
  </si>
  <si>
    <t>Gara MEPA</t>
  </si>
  <si>
    <t>DT 310/2018</t>
  </si>
  <si>
    <t>SPC Cloud lotto 4</t>
  </si>
  <si>
    <t>75202713F3</t>
  </si>
  <si>
    <t>7619805DFE</t>
  </si>
  <si>
    <t>DT 24/2019
DT 174/2019</t>
  </si>
  <si>
    <t>DT 178/2019</t>
  </si>
  <si>
    <t>DT 223/2018</t>
  </si>
  <si>
    <t>DT 353/2018</t>
  </si>
  <si>
    <t>DT 144/2018</t>
  </si>
  <si>
    <t>quinto d'obbligo a Gara MEPA</t>
  </si>
  <si>
    <t>quinto d'obbligo a SPC Cloud lotto 4</t>
  </si>
  <si>
    <t>DT 157/2019</t>
  </si>
  <si>
    <t>SPC Cloud Lotto 3</t>
  </si>
  <si>
    <t>8035710DA8</t>
  </si>
  <si>
    <t>8029913DD2</t>
  </si>
  <si>
    <t>Attività A1.2 Elaborazione statistica di dati per definizione processi</t>
  </si>
  <si>
    <t>Attività A1.3 Supporto alle PA per la sottomissione dei dati del censimento</t>
  </si>
  <si>
    <t>Attività A2.2 Modello strategico del "Cloud PA" e assessment Poli Strategici Nazionali</t>
  </si>
  <si>
    <t>Attività A3.2 - Definizione, realizzazione e monitoraggio di piani per la Razionalizzazione del patrimonio ICT delle Pubbliche Amministrazioni e migrazione al Cloud</t>
  </si>
  <si>
    <t>Attività A3.1 Realizzazione e gestione marketplace Cloud e portale per la qualificazione CSP e SaaS dei fornitori</t>
  </si>
  <si>
    <t>Attività A3.3 - Supporto ai fornitori per la sottomissione delle richieste di qualificazione</t>
  </si>
  <si>
    <t>Quinto d'obbligo a SPC Cloud lotto 1</t>
  </si>
  <si>
    <t>Data fine procedura</t>
  </si>
  <si>
    <t>DT 251/2019</t>
  </si>
  <si>
    <t>RdO</t>
  </si>
  <si>
    <t>Pucciarelli</t>
  </si>
  <si>
    <t>DT 150/2020</t>
  </si>
  <si>
    <t>SPC Cloud Lotto 1 Quinto d'obbligo</t>
  </si>
  <si>
    <t>DT163/2019</t>
  </si>
  <si>
    <t>DT 208/2020</t>
  </si>
  <si>
    <t>8252433B23</t>
  </si>
  <si>
    <t>24 mesi dal collaudo (collaudo entro dic 20)</t>
  </si>
  <si>
    <t>DT 267/2020</t>
  </si>
  <si>
    <t>8281230F2B</t>
  </si>
  <si>
    <t>SGI Lotto 1</t>
  </si>
  <si>
    <t>DT 254/2019
DT 347/2020</t>
  </si>
  <si>
    <t>DT 222/2018
DT 226/2019
DT 458/2020</t>
  </si>
  <si>
    <t xml:space="preserve">Programmazione e pianificazione vigente - Progetto  “Razionalizzazione infrastruttura ICT e migrazione al cloud”, del PON Governance e Capacità Istituzionale 2014-2020. CUP C52I17000050007 </t>
  </si>
  <si>
    <t>PROCEDURA CONCLUSA (SI/NO)</t>
  </si>
  <si>
    <t>IMPORTO RETTIFICATO (IVA INCLUSA)</t>
  </si>
  <si>
    <t>EVENTUALE NUOVO RUP</t>
  </si>
  <si>
    <t>NOTE</t>
  </si>
  <si>
    <t>SI</t>
  </si>
  <si>
    <t>NO</t>
  </si>
  <si>
    <t>N/A</t>
  </si>
  <si>
    <t>In fase di chiusura finanziaria mancando l'ultimo SAL del fonitore</t>
  </si>
  <si>
    <t>in attesa di svincolo delle trattenute per chiusura finanziaria</t>
  </si>
  <si>
    <t>In fase di chiusura finanziaria mancando la fatturazione a saldo da parte del fornitore</t>
  </si>
  <si>
    <t>fine procedura prevista il 28 gennaio 2023</t>
  </si>
  <si>
    <t>Loretta Kajon</t>
  </si>
  <si>
    <t>Promulagata DT 484/2021 di aggiornamento</t>
  </si>
  <si>
    <t>In fase di chiusura finanziaria mancando l'ultimo SAL del fonitore
promulgata DT 356/2021 di aggiornamento</t>
  </si>
  <si>
    <t>Promulgata DT 484/2021 di aggiornamento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</si>
</sst>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&quot;€&quot;\ #,##0.00;[Red]\-&quot;€&quot;\ #,##0.00"/>
    <numFmt numFmtId="166" formatCode="_-&quot;€&quot;\ * #,##0.00_-;\-&quot;€&quot;\ * #,##0.00_-;_-&quot;€&quot;\ * &quot;-&quot;??_-;_-@_-"/>
    <numFmt numFmtId="167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65F91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/>
      <right style="medium">
        <color rgb="FFC0C0C0"/>
      </right>
      <top style="thick">
        <color rgb="FFC0C0C0"/>
      </top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2">
    <xf numFmtId="0" fontId="0" fillId="0" borderId="0" xfId="0"/>
    <xf numFmtId="167" fontId="0" fillId="0" borderId="0" xfId="2" applyNumberFormat="1" applyFon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4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8" fontId="4" fillId="0" borderId="0" xfId="0" applyNumberFormat="1" applyFont="1" applyFill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17" fontId="6" fillId="0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165" fontId="5" fillId="2" borderId="3" xfId="1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" fontId="6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166" fontId="6" fillId="0" borderId="3" xfId="1" applyFont="1" applyFill="1" applyBorder="1" applyAlignment="1">
      <alignment horizontal="left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166" fontId="6" fillId="0" borderId="3" xfId="3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justify" vertic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6">
    <cellStyle name="Currency 2" xfId="4" xr:uid="{00000000-0005-0000-0000-000000000000}"/>
    <cellStyle name="Currency 2 2" xfId="6" xr:uid="{00000000-0005-0000-0000-000001000000}"/>
    <cellStyle name="Currency 2 2 2" xfId="10" xr:uid="{00000000-0005-0000-0000-000002000000}"/>
    <cellStyle name="Currency 2 2 2 2" xfId="18" xr:uid="{00000000-0005-0000-0000-000003000000}"/>
    <cellStyle name="Currency 2 2 2 2 2" xfId="35" xr:uid="{00000000-0005-0000-0000-000004000000}"/>
    <cellStyle name="Currency 2 2 2 3" xfId="27" xr:uid="{00000000-0005-0000-0000-000005000000}"/>
    <cellStyle name="Currency 2 2 3" xfId="14" xr:uid="{00000000-0005-0000-0000-000006000000}"/>
    <cellStyle name="Currency 2 2 3 2" xfId="31" xr:uid="{00000000-0005-0000-0000-000007000000}"/>
    <cellStyle name="Currency 2 2 4" xfId="23" xr:uid="{00000000-0005-0000-0000-000008000000}"/>
    <cellStyle name="Currency 2 3" xfId="8" xr:uid="{00000000-0005-0000-0000-000009000000}"/>
    <cellStyle name="Currency 2 3 2" xfId="16" xr:uid="{00000000-0005-0000-0000-00000A000000}"/>
    <cellStyle name="Currency 2 3 2 2" xfId="33" xr:uid="{00000000-0005-0000-0000-00000B000000}"/>
    <cellStyle name="Currency 2 3 3" xfId="25" xr:uid="{00000000-0005-0000-0000-00000C000000}"/>
    <cellStyle name="Currency 2 4" xfId="12" xr:uid="{00000000-0005-0000-0000-00000D000000}"/>
    <cellStyle name="Currency 2 4 2" xfId="29" xr:uid="{00000000-0005-0000-0000-00000E000000}"/>
    <cellStyle name="Currency 2 5" xfId="21" xr:uid="{00000000-0005-0000-0000-00000F000000}"/>
    <cellStyle name="Migliaia" xfId="2" builtinId="3"/>
    <cellStyle name="Migliaia 2" xfId="19" xr:uid="{00000000-0005-0000-0000-000011000000}"/>
    <cellStyle name="Normale" xfId="0" builtinId="0"/>
    <cellStyle name="Percentuale" xfId="3" builtinId="5"/>
    <cellStyle name="Valuta" xfId="1" builtinId="4"/>
    <cellStyle name="Valuta 2" xfId="5" xr:uid="{00000000-0005-0000-0000-000015000000}"/>
    <cellStyle name="Valuta 2 2" xfId="9" xr:uid="{00000000-0005-0000-0000-000016000000}"/>
    <cellStyle name="Valuta 2 2 2" xfId="17" xr:uid="{00000000-0005-0000-0000-000017000000}"/>
    <cellStyle name="Valuta 2 2 2 2" xfId="34" xr:uid="{00000000-0005-0000-0000-000018000000}"/>
    <cellStyle name="Valuta 2 2 3" xfId="26" xr:uid="{00000000-0005-0000-0000-000019000000}"/>
    <cellStyle name="Valuta 2 3" xfId="13" xr:uid="{00000000-0005-0000-0000-00001A000000}"/>
    <cellStyle name="Valuta 2 3 2" xfId="30" xr:uid="{00000000-0005-0000-0000-00001B000000}"/>
    <cellStyle name="Valuta 2 4" xfId="22" xr:uid="{00000000-0005-0000-0000-00001C000000}"/>
    <cellStyle name="Valuta 3" xfId="7" xr:uid="{00000000-0005-0000-0000-00001D000000}"/>
    <cellStyle name="Valuta 3 2" xfId="15" xr:uid="{00000000-0005-0000-0000-00001E000000}"/>
    <cellStyle name="Valuta 3 2 2" xfId="32" xr:uid="{00000000-0005-0000-0000-00001F000000}"/>
    <cellStyle name="Valuta 3 3" xfId="24" xr:uid="{00000000-0005-0000-0000-000020000000}"/>
    <cellStyle name="Valuta 4" xfId="11" xr:uid="{00000000-0005-0000-0000-000021000000}"/>
    <cellStyle name="Valuta 4 2" xfId="28" xr:uid="{00000000-0005-0000-0000-000022000000}"/>
    <cellStyle name="Valuta 5" xfId="20" xr:uid="{00000000-0005-0000-0000-000023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33"/>
  <sheetViews>
    <sheetView tabSelected="1" zoomScale="70" zoomScaleNormal="70" zoomScaleSheetLayoutView="50" workbookViewId="0">
      <pane xSplit="2" ySplit="2" topLeftCell="J3" activePane="bottomRight" state="frozen"/>
      <selection pane="topRight" activeCell="C1" sqref="C1"/>
      <selection pane="bottomLeft" activeCell="A3" sqref="A3"/>
      <selection pane="bottomRight" activeCell="N16" sqref="N16"/>
    </sheetView>
  </sheetViews>
  <sheetFormatPr defaultColWidth="9.109375" defaultRowHeight="13.2" x14ac:dyDescent="0.3"/>
  <cols>
    <col min="1" max="1" width="21.5546875" style="9" customWidth="1"/>
    <col min="2" max="2" width="34.6640625" style="9" customWidth="1"/>
    <col min="3" max="3" width="24.6640625" style="9" customWidth="1"/>
    <col min="4" max="4" width="20.109375" style="9" customWidth="1"/>
    <col min="5" max="6" width="18.5546875" style="9" customWidth="1"/>
    <col min="7" max="7" width="15.44140625" style="9" customWidth="1"/>
    <col min="8" max="10" width="27.33203125" style="9" customWidth="1"/>
    <col min="11" max="13" width="34.44140625" style="9" customWidth="1"/>
    <col min="14" max="14" width="41.77734375" style="9" customWidth="1"/>
    <col min="15" max="16384" width="9.109375" style="9"/>
  </cols>
  <sheetData>
    <row r="1" spans="1:14" ht="55.5" customHeight="1" x14ac:dyDescent="0.3">
      <c r="A1" s="34" t="s">
        <v>81</v>
      </c>
      <c r="B1" s="34"/>
      <c r="C1" s="34"/>
      <c r="D1" s="34"/>
      <c r="E1" s="34"/>
      <c r="F1" s="34"/>
      <c r="G1" s="34"/>
      <c r="H1" s="34"/>
      <c r="I1" s="34"/>
      <c r="J1" s="34"/>
      <c r="K1" s="31" t="s">
        <v>82</v>
      </c>
      <c r="L1" s="31" t="s">
        <v>83</v>
      </c>
      <c r="M1" s="31" t="s">
        <v>84</v>
      </c>
      <c r="N1" s="31" t="s">
        <v>85</v>
      </c>
    </row>
    <row r="2" spans="1:14" s="8" customFormat="1" ht="54" x14ac:dyDescent="0.3">
      <c r="A2" s="11" t="s">
        <v>12</v>
      </c>
      <c r="B2" s="11" t="s">
        <v>0</v>
      </c>
      <c r="C2" s="11" t="s">
        <v>42</v>
      </c>
      <c r="D2" s="11" t="s">
        <v>27</v>
      </c>
      <c r="E2" s="11" t="s">
        <v>66</v>
      </c>
      <c r="F2" s="11" t="s">
        <v>34</v>
      </c>
      <c r="G2" s="11" t="s">
        <v>26</v>
      </c>
      <c r="H2" s="11" t="s">
        <v>28</v>
      </c>
      <c r="I2" s="11" t="s">
        <v>29</v>
      </c>
      <c r="J2" s="11" t="s">
        <v>30</v>
      </c>
      <c r="K2" s="31"/>
      <c r="L2" s="31" t="s">
        <v>83</v>
      </c>
      <c r="M2" s="31" t="s">
        <v>84</v>
      </c>
      <c r="N2" s="31" t="s">
        <v>85</v>
      </c>
    </row>
    <row r="3" spans="1:14" s="8" customFormat="1" ht="68.25" customHeight="1" x14ac:dyDescent="0.3">
      <c r="A3" s="36" t="s">
        <v>13</v>
      </c>
      <c r="B3" s="25" t="s">
        <v>14</v>
      </c>
      <c r="C3" s="14" t="s">
        <v>25</v>
      </c>
      <c r="D3" s="12" t="s">
        <v>41</v>
      </c>
      <c r="E3" s="17">
        <v>43800</v>
      </c>
      <c r="F3" s="14" t="s">
        <v>37</v>
      </c>
      <c r="G3" s="12" t="s">
        <v>32</v>
      </c>
      <c r="H3" s="15">
        <v>0</v>
      </c>
      <c r="I3" s="15">
        <v>42538.720000000001</v>
      </c>
      <c r="J3" s="15">
        <f t="shared" ref="J3:J10" si="0">+H3+I3</f>
        <v>42538.720000000001</v>
      </c>
      <c r="K3" s="27" t="s">
        <v>86</v>
      </c>
      <c r="L3" s="28"/>
      <c r="M3" s="27"/>
      <c r="N3" s="29"/>
    </row>
    <row r="4" spans="1:14" s="8" customFormat="1" ht="54" x14ac:dyDescent="0.3">
      <c r="A4" s="36"/>
      <c r="B4" s="12" t="s">
        <v>59</v>
      </c>
      <c r="C4" s="12" t="s">
        <v>56</v>
      </c>
      <c r="D4" s="12" t="s">
        <v>57</v>
      </c>
      <c r="E4" s="13">
        <v>44470</v>
      </c>
      <c r="F4" s="14" t="s">
        <v>79</v>
      </c>
      <c r="G4" s="12" t="s">
        <v>69</v>
      </c>
      <c r="H4" s="15">
        <v>0</v>
      </c>
      <c r="I4" s="15">
        <v>200000</v>
      </c>
      <c r="J4" s="15">
        <f t="shared" si="0"/>
        <v>200000</v>
      </c>
      <c r="K4" s="27" t="s">
        <v>87</v>
      </c>
      <c r="L4" s="28"/>
      <c r="M4" s="27"/>
      <c r="N4" s="29" t="s">
        <v>94</v>
      </c>
    </row>
    <row r="5" spans="1:14" s="8" customFormat="1" ht="51" customHeight="1" x14ac:dyDescent="0.3">
      <c r="A5" s="36"/>
      <c r="B5" s="12" t="s">
        <v>60</v>
      </c>
      <c r="C5" s="12"/>
      <c r="D5" s="12"/>
      <c r="E5" s="16"/>
      <c r="F5" s="14"/>
      <c r="G5" s="12"/>
      <c r="H5" s="15"/>
      <c r="I5" s="15"/>
      <c r="J5" s="15">
        <f t="shared" si="0"/>
        <v>0</v>
      </c>
      <c r="K5" s="27" t="s">
        <v>88</v>
      </c>
      <c r="L5" s="28"/>
      <c r="M5" s="27"/>
      <c r="N5" s="29"/>
    </row>
    <row r="6" spans="1:14" s="8" customFormat="1" ht="51" customHeight="1" x14ac:dyDescent="0.3">
      <c r="A6" s="36"/>
      <c r="B6" s="33" t="s">
        <v>15</v>
      </c>
      <c r="C6" s="12" t="s">
        <v>45</v>
      </c>
      <c r="D6" s="12">
        <v>7759196319</v>
      </c>
      <c r="E6" s="17">
        <v>44409</v>
      </c>
      <c r="F6" s="14" t="s">
        <v>48</v>
      </c>
      <c r="G6" s="12" t="s">
        <v>69</v>
      </c>
      <c r="H6" s="15">
        <v>0</v>
      </c>
      <c r="I6" s="15">
        <v>272631.88</v>
      </c>
      <c r="J6" s="15">
        <f t="shared" ref="J6:J8" si="1">+H6+I6</f>
        <v>272631.88</v>
      </c>
      <c r="K6" s="27" t="s">
        <v>86</v>
      </c>
      <c r="L6" s="30">
        <v>261208.43</v>
      </c>
      <c r="M6" s="27"/>
      <c r="N6" s="29" t="s">
        <v>95</v>
      </c>
    </row>
    <row r="7" spans="1:14" s="8" customFormat="1" ht="80.400000000000006" customHeight="1" x14ac:dyDescent="0.3">
      <c r="A7" s="36"/>
      <c r="B7" s="33"/>
      <c r="C7" s="12" t="s">
        <v>68</v>
      </c>
      <c r="D7" s="12" t="s">
        <v>74</v>
      </c>
      <c r="E7" s="17" t="s">
        <v>75</v>
      </c>
      <c r="F7" s="14" t="s">
        <v>76</v>
      </c>
      <c r="G7" s="12" t="s">
        <v>32</v>
      </c>
      <c r="H7" s="15">
        <v>0</v>
      </c>
      <c r="I7" s="15">
        <f>225+138835.05</f>
        <v>139060.04999999999</v>
      </c>
      <c r="J7" s="15">
        <f t="shared" si="1"/>
        <v>139060.04999999999</v>
      </c>
      <c r="K7" s="27" t="s">
        <v>87</v>
      </c>
      <c r="L7" s="30"/>
      <c r="M7" s="27" t="s">
        <v>93</v>
      </c>
      <c r="N7" s="29" t="s">
        <v>92</v>
      </c>
    </row>
    <row r="8" spans="1:14" s="8" customFormat="1" ht="47.25" customHeight="1" x14ac:dyDescent="0.3">
      <c r="A8" s="36"/>
      <c r="B8" s="33"/>
      <c r="C8" s="12" t="s">
        <v>56</v>
      </c>
      <c r="D8" s="12" t="s">
        <v>57</v>
      </c>
      <c r="E8" s="13">
        <v>44470</v>
      </c>
      <c r="F8" s="14" t="s">
        <v>79</v>
      </c>
      <c r="G8" s="12" t="s">
        <v>69</v>
      </c>
      <c r="H8" s="15">
        <v>0</v>
      </c>
      <c r="I8" s="15">
        <v>327368.12</v>
      </c>
      <c r="J8" s="15">
        <f t="shared" si="1"/>
        <v>327368.12</v>
      </c>
      <c r="K8" s="27" t="s">
        <v>87</v>
      </c>
      <c r="L8" s="30">
        <v>297319.51</v>
      </c>
      <c r="M8" s="27"/>
      <c r="N8" s="29" t="s">
        <v>96</v>
      </c>
    </row>
    <row r="9" spans="1:14" s="8" customFormat="1" ht="51" customHeight="1" x14ac:dyDescent="0.3">
      <c r="A9" s="37" t="s">
        <v>16</v>
      </c>
      <c r="B9" s="26" t="s">
        <v>18</v>
      </c>
      <c r="C9" s="12" t="s">
        <v>43</v>
      </c>
      <c r="D9" s="12">
        <v>7441801076</v>
      </c>
      <c r="E9" s="17">
        <v>44044</v>
      </c>
      <c r="F9" s="14" t="s">
        <v>36</v>
      </c>
      <c r="G9" s="12" t="s">
        <v>69</v>
      </c>
      <c r="H9" s="15">
        <v>0</v>
      </c>
      <c r="I9" s="15">
        <v>155550</v>
      </c>
      <c r="J9" s="15">
        <f t="shared" si="0"/>
        <v>155550</v>
      </c>
      <c r="K9" s="27" t="s">
        <v>86</v>
      </c>
      <c r="L9" s="30"/>
      <c r="M9" s="27"/>
      <c r="N9" s="29"/>
    </row>
    <row r="10" spans="1:14" s="8" customFormat="1" ht="72" customHeight="1" x14ac:dyDescent="0.3">
      <c r="A10" s="37"/>
      <c r="B10" s="12" t="s">
        <v>61</v>
      </c>
      <c r="C10" s="12" t="s">
        <v>53</v>
      </c>
      <c r="D10" s="12">
        <v>7441801076</v>
      </c>
      <c r="E10" s="17">
        <v>44044</v>
      </c>
      <c r="F10" s="14" t="s">
        <v>55</v>
      </c>
      <c r="G10" s="12" t="s">
        <v>69</v>
      </c>
      <c r="H10" s="15">
        <v>0</v>
      </c>
      <c r="I10" s="15">
        <v>31110</v>
      </c>
      <c r="J10" s="15">
        <f t="shared" si="0"/>
        <v>31110</v>
      </c>
      <c r="K10" s="27" t="s">
        <v>86</v>
      </c>
      <c r="L10" s="30"/>
      <c r="M10" s="27"/>
      <c r="N10" s="29"/>
    </row>
    <row r="11" spans="1:14" s="8" customFormat="1" ht="72" customHeight="1" x14ac:dyDescent="0.3">
      <c r="A11" s="37"/>
      <c r="B11" s="12" t="s">
        <v>24</v>
      </c>
      <c r="C11" s="12" t="s">
        <v>35</v>
      </c>
      <c r="D11" s="12" t="s">
        <v>40</v>
      </c>
      <c r="E11" s="17">
        <v>43525</v>
      </c>
      <c r="F11" s="14" t="s">
        <v>39</v>
      </c>
      <c r="G11" s="12" t="s">
        <v>32</v>
      </c>
      <c r="H11" s="15">
        <v>0</v>
      </c>
      <c r="I11" s="15">
        <f>236985</f>
        <v>236985</v>
      </c>
      <c r="J11" s="15">
        <f>+H11+I11</f>
        <v>236985</v>
      </c>
      <c r="K11" s="27" t="s">
        <v>86</v>
      </c>
      <c r="L11" s="30"/>
      <c r="M11" s="27"/>
      <c r="N11" s="29" t="s">
        <v>90</v>
      </c>
    </row>
    <row r="12" spans="1:14" s="8" customFormat="1" ht="76.5" customHeight="1" x14ac:dyDescent="0.3">
      <c r="A12" s="38" t="s">
        <v>19</v>
      </c>
      <c r="B12" s="35" t="s">
        <v>63</v>
      </c>
      <c r="C12" s="18" t="s">
        <v>78</v>
      </c>
      <c r="D12" s="18" t="s">
        <v>46</v>
      </c>
      <c r="E12" s="17">
        <v>44197</v>
      </c>
      <c r="F12" s="19" t="s">
        <v>80</v>
      </c>
      <c r="G12" s="12" t="s">
        <v>69</v>
      </c>
      <c r="H12" s="20">
        <v>0</v>
      </c>
      <c r="I12" s="20">
        <v>1019667.46</v>
      </c>
      <c r="J12" s="20">
        <f t="shared" ref="J12:J29" si="2">+H12+I12</f>
        <v>1019667.46</v>
      </c>
      <c r="K12" s="27" t="s">
        <v>87</v>
      </c>
      <c r="L12" s="30"/>
      <c r="M12" s="27"/>
      <c r="N12" s="29"/>
    </row>
    <row r="13" spans="1:14" s="8" customFormat="1" ht="48.75" customHeight="1" x14ac:dyDescent="0.3">
      <c r="A13" s="38"/>
      <c r="B13" s="35"/>
      <c r="C13" s="18" t="s">
        <v>45</v>
      </c>
      <c r="D13" s="18" t="s">
        <v>47</v>
      </c>
      <c r="E13" s="17">
        <v>43709</v>
      </c>
      <c r="F13" s="19" t="s">
        <v>44</v>
      </c>
      <c r="G13" s="21" t="s">
        <v>32</v>
      </c>
      <c r="H13" s="20">
        <v>0</v>
      </c>
      <c r="I13" s="20">
        <v>439629.2</v>
      </c>
      <c r="J13" s="20">
        <f t="shared" si="2"/>
        <v>439629.2</v>
      </c>
      <c r="K13" s="27" t="s">
        <v>86</v>
      </c>
      <c r="L13" s="30"/>
      <c r="M13" s="27"/>
      <c r="N13" s="29"/>
    </row>
    <row r="14" spans="1:14" s="8" customFormat="1" ht="48.75" customHeight="1" x14ac:dyDescent="0.3">
      <c r="A14" s="38"/>
      <c r="B14" s="35"/>
      <c r="C14" s="18" t="s">
        <v>54</v>
      </c>
      <c r="D14" s="18" t="s">
        <v>47</v>
      </c>
      <c r="E14" s="17">
        <v>43831</v>
      </c>
      <c r="F14" s="19" t="s">
        <v>49</v>
      </c>
      <c r="G14" s="21" t="s">
        <v>32</v>
      </c>
      <c r="H14" s="20">
        <v>0</v>
      </c>
      <c r="I14" s="20">
        <f>87906.37</f>
        <v>87906.37</v>
      </c>
      <c r="J14" s="20">
        <f t="shared" si="2"/>
        <v>87906.37</v>
      </c>
      <c r="K14" s="27" t="s">
        <v>86</v>
      </c>
      <c r="L14" s="30">
        <v>87906.240000000005</v>
      </c>
      <c r="M14" s="27"/>
      <c r="N14" s="29"/>
    </row>
    <row r="15" spans="1:14" s="8" customFormat="1" ht="48.75" customHeight="1" x14ac:dyDescent="0.3">
      <c r="A15" s="38"/>
      <c r="B15" s="35"/>
      <c r="C15" s="18" t="s">
        <v>45</v>
      </c>
      <c r="D15" s="18" t="s">
        <v>58</v>
      </c>
      <c r="E15" s="17">
        <v>44075</v>
      </c>
      <c r="F15" s="12" t="s">
        <v>67</v>
      </c>
      <c r="G15" s="12" t="s">
        <v>69</v>
      </c>
      <c r="H15" s="20">
        <v>658507.94999999995</v>
      </c>
      <c r="I15" s="20">
        <v>170779.21</v>
      </c>
      <c r="J15" s="20">
        <f t="shared" si="2"/>
        <v>829287.15999999992</v>
      </c>
      <c r="K15" s="27" t="s">
        <v>86</v>
      </c>
      <c r="L15" s="30"/>
      <c r="M15" s="27"/>
      <c r="N15" s="29"/>
    </row>
    <row r="16" spans="1:14" s="8" customFormat="1" ht="48.75" customHeight="1" x14ac:dyDescent="0.3">
      <c r="A16" s="38"/>
      <c r="B16" s="35"/>
      <c r="C16" s="18" t="s">
        <v>56</v>
      </c>
      <c r="D16" s="18" t="s">
        <v>57</v>
      </c>
      <c r="E16" s="13">
        <v>44470</v>
      </c>
      <c r="F16" s="14" t="s">
        <v>79</v>
      </c>
      <c r="G16" s="12" t="s">
        <v>69</v>
      </c>
      <c r="H16" s="20">
        <v>42121.08</v>
      </c>
      <c r="I16" s="20">
        <v>0</v>
      </c>
      <c r="J16" s="20">
        <f t="shared" ref="J16" si="3">+H16+I16</f>
        <v>42121.08</v>
      </c>
      <c r="K16" s="27" t="s">
        <v>87</v>
      </c>
      <c r="L16" s="30"/>
      <c r="M16" s="27"/>
      <c r="N16" s="29" t="s">
        <v>96</v>
      </c>
    </row>
    <row r="17" spans="1:14" s="8" customFormat="1" ht="80.25" customHeight="1" x14ac:dyDescent="0.3">
      <c r="A17" s="38"/>
      <c r="B17" s="35"/>
      <c r="C17" s="18" t="s">
        <v>45</v>
      </c>
      <c r="D17" s="18">
        <v>7759196319</v>
      </c>
      <c r="E17" s="17">
        <v>44409</v>
      </c>
      <c r="F17" s="19" t="s">
        <v>48</v>
      </c>
      <c r="G17" s="12" t="s">
        <v>69</v>
      </c>
      <c r="H17" s="20">
        <v>199370.97</v>
      </c>
      <c r="I17" s="20">
        <v>309234.21739999996</v>
      </c>
      <c r="J17" s="20">
        <f t="shared" si="2"/>
        <v>508605.18739999994</v>
      </c>
      <c r="K17" s="27" t="s">
        <v>86</v>
      </c>
      <c r="L17" s="30">
        <v>514663.13</v>
      </c>
      <c r="M17" s="27"/>
      <c r="N17" s="29" t="s">
        <v>95</v>
      </c>
    </row>
    <row r="18" spans="1:14" s="8" customFormat="1" ht="64.5" customHeight="1" x14ac:dyDescent="0.3">
      <c r="A18" s="38"/>
      <c r="B18" s="35"/>
      <c r="C18" s="22" t="s">
        <v>33</v>
      </c>
      <c r="D18" s="22">
        <v>7413194935</v>
      </c>
      <c r="E18" s="17">
        <v>44317</v>
      </c>
      <c r="F18" s="12" t="s">
        <v>52</v>
      </c>
      <c r="G18" s="12" t="s">
        <v>69</v>
      </c>
      <c r="H18" s="20">
        <v>0</v>
      </c>
      <c r="I18" s="20">
        <f>814535.89</f>
        <v>814535.89</v>
      </c>
      <c r="J18" s="20">
        <f>+H18+I18</f>
        <v>814535.89</v>
      </c>
      <c r="K18" s="27" t="s">
        <v>86</v>
      </c>
      <c r="L18" s="30"/>
      <c r="M18" s="27"/>
      <c r="N18" s="29" t="s">
        <v>89</v>
      </c>
    </row>
    <row r="19" spans="1:14" s="8" customFormat="1" ht="64.5" customHeight="1" x14ac:dyDescent="0.3">
      <c r="A19" s="38"/>
      <c r="B19" s="35"/>
      <c r="C19" s="22" t="s">
        <v>71</v>
      </c>
      <c r="D19" s="22">
        <v>7413194935</v>
      </c>
      <c r="E19" s="17">
        <v>44317</v>
      </c>
      <c r="F19" s="12" t="s">
        <v>72</v>
      </c>
      <c r="G19" s="12" t="s">
        <v>69</v>
      </c>
      <c r="H19" s="20">
        <v>0</v>
      </c>
      <c r="I19" s="20">
        <v>158247.26</v>
      </c>
      <c r="J19" s="20">
        <f>+H19+I19</f>
        <v>158247.26</v>
      </c>
      <c r="K19" s="27" t="s">
        <v>86</v>
      </c>
      <c r="L19" s="30"/>
      <c r="M19" s="27"/>
      <c r="N19" s="29" t="s">
        <v>89</v>
      </c>
    </row>
    <row r="20" spans="1:14" s="8" customFormat="1" ht="92.4" customHeight="1" x14ac:dyDescent="0.3">
      <c r="A20" s="38"/>
      <c r="B20" s="12" t="s">
        <v>62</v>
      </c>
      <c r="C20" s="19"/>
      <c r="D20" s="19"/>
      <c r="E20" s="23"/>
      <c r="F20" s="12"/>
      <c r="G20" s="12"/>
      <c r="H20" s="15"/>
      <c r="I20" s="15"/>
      <c r="J20" s="15">
        <f t="shared" si="2"/>
        <v>0</v>
      </c>
      <c r="K20" s="27" t="s">
        <v>88</v>
      </c>
      <c r="L20" s="30"/>
      <c r="M20" s="27"/>
      <c r="N20" s="29"/>
    </row>
    <row r="21" spans="1:14" s="8" customFormat="1" ht="67.95" customHeight="1" x14ac:dyDescent="0.3">
      <c r="A21" s="38"/>
      <c r="B21" s="12" t="s">
        <v>64</v>
      </c>
      <c r="C21" s="12"/>
      <c r="D21" s="12"/>
      <c r="E21" s="23"/>
      <c r="F21" s="12"/>
      <c r="G21" s="12"/>
      <c r="H21" s="15"/>
      <c r="I21" s="15"/>
      <c r="J21" s="15">
        <f t="shared" si="2"/>
        <v>0</v>
      </c>
      <c r="K21" s="27" t="s">
        <v>88</v>
      </c>
      <c r="L21" s="30"/>
      <c r="M21" s="27"/>
      <c r="N21" s="29"/>
    </row>
    <row r="22" spans="1:14" s="8" customFormat="1" ht="78" customHeight="1" x14ac:dyDescent="0.3">
      <c r="A22" s="32" t="s">
        <v>17</v>
      </c>
      <c r="B22" s="33" t="s">
        <v>31</v>
      </c>
      <c r="C22" s="19" t="s">
        <v>33</v>
      </c>
      <c r="D22" s="12">
        <v>7498539622</v>
      </c>
      <c r="E22" s="17">
        <v>44348</v>
      </c>
      <c r="F22" s="12" t="s">
        <v>50</v>
      </c>
      <c r="G22" s="12" t="s">
        <v>69</v>
      </c>
      <c r="H22" s="15">
        <v>4410659.05</v>
      </c>
      <c r="I22" s="15">
        <v>0</v>
      </c>
      <c r="J22" s="15">
        <f t="shared" si="2"/>
        <v>4410659.05</v>
      </c>
      <c r="K22" s="27" t="s">
        <v>86</v>
      </c>
      <c r="L22" s="30"/>
      <c r="M22" s="27"/>
      <c r="N22" s="29" t="s">
        <v>89</v>
      </c>
    </row>
    <row r="23" spans="1:14" s="8" customFormat="1" ht="78" customHeight="1" x14ac:dyDescent="0.3">
      <c r="A23" s="32"/>
      <c r="B23" s="33"/>
      <c r="C23" s="19" t="s">
        <v>65</v>
      </c>
      <c r="D23" s="12">
        <v>7498539622</v>
      </c>
      <c r="E23" s="17">
        <v>44348</v>
      </c>
      <c r="F23" s="12" t="s">
        <v>70</v>
      </c>
      <c r="G23" s="12" t="s">
        <v>69</v>
      </c>
      <c r="H23" s="15">
        <v>879691.92</v>
      </c>
      <c r="I23" s="15">
        <v>0</v>
      </c>
      <c r="J23" s="15">
        <f t="shared" si="2"/>
        <v>879691.92</v>
      </c>
      <c r="K23" s="27" t="s">
        <v>86</v>
      </c>
      <c r="L23" s="30"/>
      <c r="M23" s="27"/>
      <c r="N23" s="29" t="s">
        <v>89</v>
      </c>
    </row>
    <row r="24" spans="1:14" s="8" customFormat="1" ht="78" customHeight="1" x14ac:dyDescent="0.3">
      <c r="A24" s="32"/>
      <c r="B24" s="33"/>
      <c r="C24" s="19" t="s">
        <v>33</v>
      </c>
      <c r="D24" s="12" t="s">
        <v>77</v>
      </c>
      <c r="E24" s="17">
        <v>44378</v>
      </c>
      <c r="F24" s="12" t="s">
        <v>73</v>
      </c>
      <c r="G24" s="12" t="s">
        <v>69</v>
      </c>
      <c r="H24" s="15">
        <v>0</v>
      </c>
      <c r="I24" s="15">
        <v>259387.71</v>
      </c>
      <c r="J24" s="15">
        <f>+H24+I24</f>
        <v>259387.71</v>
      </c>
      <c r="K24" s="27" t="s">
        <v>86</v>
      </c>
      <c r="L24" s="30"/>
      <c r="M24" s="27"/>
      <c r="N24" s="29" t="s">
        <v>89</v>
      </c>
    </row>
    <row r="25" spans="1:14" s="8" customFormat="1" ht="41.4" x14ac:dyDescent="0.3">
      <c r="A25" s="32" t="s">
        <v>21</v>
      </c>
      <c r="B25" s="33" t="s">
        <v>23</v>
      </c>
      <c r="C25" s="12" t="s">
        <v>45</v>
      </c>
      <c r="D25" s="12">
        <v>7759196319</v>
      </c>
      <c r="E25" s="17">
        <v>44409</v>
      </c>
      <c r="F25" s="12" t="s">
        <v>48</v>
      </c>
      <c r="G25" s="12" t="s">
        <v>69</v>
      </c>
      <c r="H25" s="15">
        <v>346963.77</v>
      </c>
      <c r="I25" s="15">
        <v>275916.7</v>
      </c>
      <c r="J25" s="15">
        <f t="shared" si="2"/>
        <v>622880.47</v>
      </c>
      <c r="K25" s="27" t="s">
        <v>86</v>
      </c>
      <c r="L25" s="30">
        <v>611457.04</v>
      </c>
      <c r="M25" s="27"/>
      <c r="N25" s="29" t="s">
        <v>95</v>
      </c>
    </row>
    <row r="26" spans="1:14" s="8" customFormat="1" ht="38.4" customHeight="1" x14ac:dyDescent="0.3">
      <c r="A26" s="32"/>
      <c r="B26" s="33"/>
      <c r="C26" s="12" t="s">
        <v>45</v>
      </c>
      <c r="D26" s="12" t="s">
        <v>58</v>
      </c>
      <c r="E26" s="17">
        <v>44075</v>
      </c>
      <c r="F26" s="12" t="s">
        <v>67</v>
      </c>
      <c r="G26" s="12" t="s">
        <v>69</v>
      </c>
      <c r="H26" s="15">
        <v>0</v>
      </c>
      <c r="I26" s="15">
        <v>251836.66</v>
      </c>
      <c r="J26" s="15">
        <f t="shared" si="2"/>
        <v>251836.66</v>
      </c>
      <c r="K26" s="27" t="s">
        <v>86</v>
      </c>
      <c r="L26" s="30"/>
      <c r="M26" s="27"/>
      <c r="N26" s="29"/>
    </row>
    <row r="27" spans="1:14" s="8" customFormat="1" ht="36" customHeight="1" x14ac:dyDescent="0.3">
      <c r="A27" s="32"/>
      <c r="B27" s="33"/>
      <c r="C27" s="12" t="s">
        <v>56</v>
      </c>
      <c r="D27" s="12" t="s">
        <v>57</v>
      </c>
      <c r="E27" s="13">
        <v>44470</v>
      </c>
      <c r="F27" s="14" t="s">
        <v>79</v>
      </c>
      <c r="G27" s="12" t="s">
        <v>69</v>
      </c>
      <c r="H27" s="15">
        <v>54295.02</v>
      </c>
      <c r="I27" s="15">
        <v>70841.08</v>
      </c>
      <c r="J27" s="15">
        <f t="shared" si="2"/>
        <v>125136.1</v>
      </c>
      <c r="K27" s="27" t="s">
        <v>87</v>
      </c>
      <c r="L27" s="30"/>
      <c r="M27" s="27"/>
      <c r="N27" s="29" t="s">
        <v>96</v>
      </c>
    </row>
    <row r="28" spans="1:14" s="8" customFormat="1" ht="36" customHeight="1" x14ac:dyDescent="0.3">
      <c r="A28" s="24" t="s">
        <v>22</v>
      </c>
      <c r="B28" s="12" t="s">
        <v>23</v>
      </c>
      <c r="C28" s="12" t="s">
        <v>43</v>
      </c>
      <c r="D28" s="12" t="s">
        <v>38</v>
      </c>
      <c r="E28" s="17">
        <v>43770</v>
      </c>
      <c r="F28" s="12" t="s">
        <v>51</v>
      </c>
      <c r="G28" s="12" t="s">
        <v>69</v>
      </c>
      <c r="H28" s="15">
        <v>201769.7</v>
      </c>
      <c r="I28" s="15">
        <v>0</v>
      </c>
      <c r="J28" s="15">
        <f t="shared" si="2"/>
        <v>201769.7</v>
      </c>
      <c r="K28" s="27" t="s">
        <v>86</v>
      </c>
      <c r="L28" s="30"/>
      <c r="M28" s="27"/>
      <c r="N28" s="29" t="s">
        <v>91</v>
      </c>
    </row>
    <row r="29" spans="1:14" s="8" customFormat="1" ht="41.4" x14ac:dyDescent="0.3">
      <c r="A29" s="24" t="s">
        <v>20</v>
      </c>
      <c r="B29" s="12" t="s">
        <v>23</v>
      </c>
      <c r="C29" s="12" t="s">
        <v>45</v>
      </c>
      <c r="D29" s="12">
        <v>7759196319</v>
      </c>
      <c r="E29" s="17">
        <v>44409</v>
      </c>
      <c r="F29" s="12" t="s">
        <v>48</v>
      </c>
      <c r="G29" s="12" t="s">
        <v>69</v>
      </c>
      <c r="H29" s="15">
        <v>186135.07</v>
      </c>
      <c r="I29" s="15">
        <v>257850.15999999997</v>
      </c>
      <c r="J29" s="15">
        <f t="shared" si="2"/>
        <v>443985.23</v>
      </c>
      <c r="K29" s="27" t="s">
        <v>86</v>
      </c>
      <c r="L29" s="30">
        <v>317475.58999999997</v>
      </c>
      <c r="M29" s="27"/>
      <c r="N29" s="29" t="s">
        <v>95</v>
      </c>
    </row>
    <row r="32" spans="1:14" x14ac:dyDescent="0.3">
      <c r="J32" s="10"/>
    </row>
    <row r="33" spans="10:10" x14ac:dyDescent="0.3">
      <c r="J33" s="10"/>
    </row>
  </sheetData>
  <autoFilter ref="A2:P29" xr:uid="{95FEACA4-CFD8-4520-8156-B25338A7B242}"/>
  <customSheetViews>
    <customSheetView guid="{66C49C60-FB02-4D74-A2C3-7E1F2173F095}" scale="25" showPageBreaks="1" fitToPage="1" hiddenColumns="1">
      <pane ySplit="2" topLeftCell="A3" activePane="bottomLeft" state="frozen"/>
      <selection pane="bottomLeft" activeCell="B10" sqref="B10"/>
      <pageMargins left="0.25" right="0.25" top="0.75" bottom="0.75" header="0.3" footer="0.3"/>
      <pageSetup paperSize="8" scale="32" orientation="landscape" r:id="rId1"/>
    </customSheetView>
  </customSheetViews>
  <mergeCells count="14">
    <mergeCell ref="K1:K2"/>
    <mergeCell ref="L1:L2"/>
    <mergeCell ref="M1:M2"/>
    <mergeCell ref="N1:N2"/>
    <mergeCell ref="A25:A27"/>
    <mergeCell ref="B25:B27"/>
    <mergeCell ref="A1:J1"/>
    <mergeCell ref="A22:A24"/>
    <mergeCell ref="B22:B24"/>
    <mergeCell ref="B12:B19"/>
    <mergeCell ref="A3:A8"/>
    <mergeCell ref="A9:A11"/>
    <mergeCell ref="B6:B8"/>
    <mergeCell ref="A12:A21"/>
  </mergeCells>
  <pageMargins left="0.25" right="0.25" top="0.75" bottom="0.75" header="0.3" footer="0.3"/>
  <pageSetup paperSize="8" scale="21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1"/>
  <sheetViews>
    <sheetView topLeftCell="N1" workbookViewId="0">
      <pane ySplit="2" topLeftCell="A3" activePane="bottomLeft" state="frozen"/>
      <selection pane="bottomLeft" activeCell="V5" sqref="V5"/>
    </sheetView>
  </sheetViews>
  <sheetFormatPr defaultRowHeight="14.4" x14ac:dyDescent="0.3"/>
  <cols>
    <col min="2" max="2" width="14.6640625" bestFit="1" customWidth="1"/>
    <col min="3" max="3" width="14.6640625" customWidth="1"/>
    <col min="10" max="10" width="18.6640625" customWidth="1"/>
    <col min="11" max="11" width="20.5546875" customWidth="1"/>
    <col min="12" max="12" width="19" customWidth="1"/>
    <col min="13" max="14" width="18.88671875" customWidth="1"/>
    <col min="15" max="15" width="18.6640625" customWidth="1"/>
    <col min="16" max="16" width="20.5546875" customWidth="1"/>
    <col min="17" max="17" width="19" customWidth="1"/>
    <col min="18" max="19" width="19.33203125" customWidth="1"/>
    <col min="21" max="26" width="15.6640625" customWidth="1"/>
  </cols>
  <sheetData>
    <row r="1" spans="1:26" x14ac:dyDescent="0.3">
      <c r="J1" s="39" t="s">
        <v>10</v>
      </c>
      <c r="K1" s="39"/>
      <c r="L1" s="39"/>
      <c r="M1" s="39"/>
      <c r="N1" s="39"/>
      <c r="O1" s="39" t="s">
        <v>11</v>
      </c>
      <c r="P1" s="39"/>
      <c r="Q1" s="39"/>
      <c r="R1" s="39"/>
      <c r="S1" s="39"/>
    </row>
    <row r="2" spans="1:26" x14ac:dyDescent="0.3">
      <c r="B2" t="s">
        <v>10</v>
      </c>
      <c r="C2" t="s">
        <v>11</v>
      </c>
      <c r="D2">
        <v>2017</v>
      </c>
      <c r="E2">
        <v>2018</v>
      </c>
      <c r="F2">
        <v>2019</v>
      </c>
      <c r="G2">
        <v>2020</v>
      </c>
      <c r="H2">
        <v>2021</v>
      </c>
      <c r="I2">
        <f>SUM(D3:H3)</f>
        <v>41.7</v>
      </c>
      <c r="J2">
        <v>2017</v>
      </c>
      <c r="K2">
        <v>2018</v>
      </c>
      <c r="L2">
        <v>2019</v>
      </c>
      <c r="M2">
        <v>2020</v>
      </c>
      <c r="N2">
        <v>2021</v>
      </c>
      <c r="O2">
        <v>2017</v>
      </c>
      <c r="P2">
        <v>2018</v>
      </c>
      <c r="Q2">
        <v>2019</v>
      </c>
      <c r="R2">
        <v>2020</v>
      </c>
      <c r="S2">
        <v>2021</v>
      </c>
      <c r="U2">
        <v>2017</v>
      </c>
      <c r="V2">
        <v>2018</v>
      </c>
      <c r="W2">
        <v>2019</v>
      </c>
      <c r="X2">
        <v>2020</v>
      </c>
      <c r="Y2">
        <v>2021</v>
      </c>
      <c r="Z2" t="s">
        <v>1</v>
      </c>
    </row>
    <row r="3" spans="1:26" x14ac:dyDescent="0.3">
      <c r="A3" t="s">
        <v>2</v>
      </c>
      <c r="B3" s="1" t="e">
        <f>SUM('Piano finanziario'!#REF!)</f>
        <v>#REF!</v>
      </c>
      <c r="C3" s="1" t="e">
        <f>SUM('Piano finanziario'!#REF!)</f>
        <v>#REF!</v>
      </c>
      <c r="D3">
        <v>0</v>
      </c>
      <c r="E3">
        <v>8</v>
      </c>
      <c r="F3">
        <v>14.7</v>
      </c>
      <c r="G3">
        <v>15</v>
      </c>
      <c r="H3">
        <v>4</v>
      </c>
      <c r="J3" s="2" t="e">
        <f>$B3*D3/$I$2</f>
        <v>#REF!</v>
      </c>
      <c r="K3" s="2" t="e">
        <f>$B3*E3/$I$2</f>
        <v>#REF!</v>
      </c>
      <c r="L3" s="2" t="e">
        <f>$B3*F3/$I$2</f>
        <v>#REF!</v>
      </c>
      <c r="M3" s="2" t="e">
        <f>$B3*G3/$I$2</f>
        <v>#REF!</v>
      </c>
      <c r="N3" s="2" t="e">
        <f>$B3*H3/$I$2</f>
        <v>#REF!</v>
      </c>
      <c r="O3" s="2" t="e">
        <f>$C3*D3/$I$2</f>
        <v>#REF!</v>
      </c>
      <c r="P3" s="2" t="e">
        <f>$C3*E3/$I$2</f>
        <v>#REF!</v>
      </c>
      <c r="Q3" s="2" t="e">
        <f>$C3*F3/$I$2</f>
        <v>#REF!</v>
      </c>
      <c r="R3" s="2" t="e">
        <f>$C3*G3/$I$2</f>
        <v>#REF!</v>
      </c>
      <c r="S3" s="2" t="e">
        <f>$C3*H3/$I$2</f>
        <v>#REF!</v>
      </c>
      <c r="U3" s="2" t="e">
        <f>(J3*82.2073%)+O3*82.2033%</f>
        <v>#REF!</v>
      </c>
      <c r="V3" s="2" t="e">
        <f>(K3*82.2073%)+P3*82.2033%</f>
        <v>#REF!</v>
      </c>
      <c r="W3" s="2" t="e">
        <f>(L3*82.2073%)+Q3*82.2033%</f>
        <v>#REF!</v>
      </c>
      <c r="X3" s="2" t="e">
        <f>(M3*82.2073%)+R3*82.2033%</f>
        <v>#REF!</v>
      </c>
      <c r="Y3" s="2" t="e">
        <f>(N3*82.2073%)+S3*82.2033%</f>
        <v>#REF!</v>
      </c>
      <c r="Z3" s="2" t="e">
        <f>SUM(U3:Y3)</f>
        <v>#REF!</v>
      </c>
    </row>
    <row r="4" spans="1:26" x14ac:dyDescent="0.3">
      <c r="B4" s="1"/>
      <c r="C4" s="1"/>
      <c r="J4" s="2"/>
      <c r="K4" s="2"/>
      <c r="L4" s="2"/>
      <c r="M4" s="2"/>
      <c r="N4" s="2"/>
      <c r="O4" s="2"/>
      <c r="P4" s="2"/>
      <c r="Q4" s="2"/>
      <c r="R4" s="2"/>
      <c r="S4" s="2"/>
      <c r="U4" s="2" t="e">
        <f>(J3*5.5219%)+O3*5.5216%</f>
        <v>#REF!</v>
      </c>
      <c r="V4" s="2" t="e">
        <f>(K3*5.5219%)+P3*5.5216%</f>
        <v>#REF!</v>
      </c>
      <c r="W4" s="2" t="e">
        <f>(L3*5.5219%)+Q3*5.5216%</f>
        <v>#REF!</v>
      </c>
      <c r="X4" s="2" t="e">
        <f>(M3*5.5219%)+R3*5.5216%</f>
        <v>#REF!</v>
      </c>
      <c r="Y4" s="2" t="e">
        <f>(N3*5.5219%)+S3*5.5216%</f>
        <v>#REF!</v>
      </c>
      <c r="Z4" s="2" t="e">
        <f t="shared" ref="Z4:Z21" si="0">SUM(U4:Y4)</f>
        <v>#REF!</v>
      </c>
    </row>
    <row r="5" spans="1:26" x14ac:dyDescent="0.3">
      <c r="B5" s="1"/>
      <c r="C5" s="1"/>
      <c r="J5" s="2"/>
      <c r="K5" s="2"/>
      <c r="L5" s="2"/>
      <c r="M5" s="2"/>
      <c r="N5" s="2"/>
      <c r="O5" s="2"/>
      <c r="P5" s="2"/>
      <c r="Q5" s="2"/>
      <c r="R5" s="2"/>
      <c r="S5" s="2"/>
      <c r="U5" s="2" t="e">
        <f>(J3*12.2708%)+O3*12.2751%</f>
        <v>#REF!</v>
      </c>
      <c r="V5" s="2" t="e">
        <f>(K3*12.2708%)+P3*12.2751%</f>
        <v>#REF!</v>
      </c>
      <c r="W5" s="2" t="e">
        <f>(L3*12.2708%)+Q3*12.2751%</f>
        <v>#REF!</v>
      </c>
      <c r="X5" s="2" t="e">
        <f>(M3*12.2708%)+R3*12.2751%</f>
        <v>#REF!</v>
      </c>
      <c r="Y5" s="2" t="e">
        <f>(N3*12.2708%)+S3*12.2751%</f>
        <v>#REF!</v>
      </c>
      <c r="Z5" s="2" t="e">
        <f t="shared" si="0"/>
        <v>#REF!</v>
      </c>
    </row>
    <row r="6" spans="1:26" x14ac:dyDescent="0.3">
      <c r="A6" t="s">
        <v>3</v>
      </c>
      <c r="B6" s="1" t="e">
        <f>SUM('Piano finanziario'!#REF!)</f>
        <v>#REF!</v>
      </c>
      <c r="C6" s="1" t="e">
        <f>SUM('Piano finanziario'!#REF!)</f>
        <v>#REF!</v>
      </c>
      <c r="D6">
        <f>D3</f>
        <v>0</v>
      </c>
      <c r="E6">
        <f t="shared" ref="E6:H6" si="1">E3</f>
        <v>8</v>
      </c>
      <c r="F6">
        <f t="shared" si="1"/>
        <v>14.7</v>
      </c>
      <c r="G6">
        <f t="shared" si="1"/>
        <v>15</v>
      </c>
      <c r="H6">
        <f t="shared" si="1"/>
        <v>4</v>
      </c>
      <c r="J6" s="2" t="e">
        <f t="shared" ref="J6:M15" si="2">$B6*D6/$I$2</f>
        <v>#REF!</v>
      </c>
      <c r="K6" s="2" t="e">
        <f t="shared" si="2"/>
        <v>#REF!</v>
      </c>
      <c r="L6" s="2" t="e">
        <f t="shared" si="2"/>
        <v>#REF!</v>
      </c>
      <c r="M6" s="2" t="e">
        <f t="shared" si="2"/>
        <v>#REF!</v>
      </c>
      <c r="N6" s="2" t="e">
        <f>$B6*H6/$I$2</f>
        <v>#REF!</v>
      </c>
      <c r="O6" s="2" t="e">
        <f>$C6*D6/$I$2</f>
        <v>#REF!</v>
      </c>
      <c r="P6" s="2" t="e">
        <f t="shared" ref="P6:S6" si="3">$C6*E6/$I$2</f>
        <v>#REF!</v>
      </c>
      <c r="Q6" s="2" t="e">
        <f t="shared" si="3"/>
        <v>#REF!</v>
      </c>
      <c r="R6" s="2" t="e">
        <f t="shared" si="3"/>
        <v>#REF!</v>
      </c>
      <c r="S6" s="2" t="e">
        <f t="shared" si="3"/>
        <v>#REF!</v>
      </c>
      <c r="U6" s="2" t="e">
        <f>(J6*82.2073%)+O6*82.2033%</f>
        <v>#REF!</v>
      </c>
      <c r="V6" s="2" t="e">
        <f t="shared" ref="V6:Y6" si="4">(K6*82.2073%)+P6*82.2033%</f>
        <v>#REF!</v>
      </c>
      <c r="W6" s="2" t="e">
        <f t="shared" si="4"/>
        <v>#REF!</v>
      </c>
      <c r="X6" s="2" t="e">
        <f t="shared" si="4"/>
        <v>#REF!</v>
      </c>
      <c r="Y6" s="2" t="e">
        <f t="shared" si="4"/>
        <v>#REF!</v>
      </c>
      <c r="Z6" s="2" t="e">
        <f t="shared" si="0"/>
        <v>#REF!</v>
      </c>
    </row>
    <row r="7" spans="1:26" x14ac:dyDescent="0.3">
      <c r="B7" s="1"/>
      <c r="C7" s="1"/>
      <c r="J7" s="2"/>
      <c r="K7" s="2"/>
      <c r="L7" s="2"/>
      <c r="M7" s="2"/>
      <c r="N7" s="2"/>
      <c r="O7" s="2"/>
      <c r="P7" s="2"/>
      <c r="Q7" s="2"/>
      <c r="R7" s="2"/>
      <c r="S7" s="2"/>
      <c r="U7" s="2" t="e">
        <f>(J6*5.5219%)+O6*5.5216%</f>
        <v>#REF!</v>
      </c>
      <c r="V7" s="2" t="e">
        <f t="shared" ref="V7:Y7" si="5">(K6*5.5219%)+P6*5.5216%</f>
        <v>#REF!</v>
      </c>
      <c r="W7" s="2" t="e">
        <f t="shared" si="5"/>
        <v>#REF!</v>
      </c>
      <c r="X7" s="2" t="e">
        <f t="shared" si="5"/>
        <v>#REF!</v>
      </c>
      <c r="Y7" s="2" t="e">
        <f t="shared" si="5"/>
        <v>#REF!</v>
      </c>
      <c r="Z7" s="2" t="e">
        <f t="shared" si="0"/>
        <v>#REF!</v>
      </c>
    </row>
    <row r="8" spans="1:26" x14ac:dyDescent="0.3">
      <c r="B8" s="1"/>
      <c r="C8" s="1"/>
      <c r="J8" s="2"/>
      <c r="K8" s="2"/>
      <c r="L8" s="2"/>
      <c r="M8" s="2"/>
      <c r="N8" s="2"/>
      <c r="O8" s="2"/>
      <c r="P8" s="2"/>
      <c r="Q8" s="2"/>
      <c r="R8" s="2"/>
      <c r="S8" s="2"/>
      <c r="U8" s="2" t="e">
        <f>(J6*12.2708%)+O6*12.2751%</f>
        <v>#REF!</v>
      </c>
      <c r="V8" s="2" t="e">
        <f t="shared" ref="V8:Y8" si="6">(K6*12.2708%)+P6*12.2751%</f>
        <v>#REF!</v>
      </c>
      <c r="W8" s="2" t="e">
        <f t="shared" si="6"/>
        <v>#REF!</v>
      </c>
      <c r="X8" s="2" t="e">
        <f t="shared" si="6"/>
        <v>#REF!</v>
      </c>
      <c r="Y8" s="2" t="e">
        <f t="shared" si="6"/>
        <v>#REF!</v>
      </c>
      <c r="Z8" s="2" t="e">
        <f t="shared" si="0"/>
        <v>#REF!</v>
      </c>
    </row>
    <row r="9" spans="1:26" x14ac:dyDescent="0.3">
      <c r="A9" t="s">
        <v>4</v>
      </c>
      <c r="B9" s="1" t="e">
        <f>SUM('Piano finanziario'!#REF!)</f>
        <v>#REF!</v>
      </c>
      <c r="C9" s="1" t="e">
        <f>SUM('Piano finanziario'!#REF!)</f>
        <v>#REF!</v>
      </c>
      <c r="D9">
        <f>D6</f>
        <v>0</v>
      </c>
      <c r="E9">
        <f t="shared" ref="E9:H9" si="7">E6</f>
        <v>8</v>
      </c>
      <c r="F9">
        <f t="shared" si="7"/>
        <v>14.7</v>
      </c>
      <c r="G9">
        <f t="shared" si="7"/>
        <v>15</v>
      </c>
      <c r="H9">
        <f t="shared" si="7"/>
        <v>4</v>
      </c>
      <c r="J9" s="2" t="e">
        <f t="shared" si="2"/>
        <v>#REF!</v>
      </c>
      <c r="K9" s="2" t="e">
        <f t="shared" si="2"/>
        <v>#REF!</v>
      </c>
      <c r="L9" s="2" t="e">
        <f t="shared" si="2"/>
        <v>#REF!</v>
      </c>
      <c r="M9" s="2" t="e">
        <f t="shared" si="2"/>
        <v>#REF!</v>
      </c>
      <c r="N9" s="2" t="e">
        <f>$B9*H9/$I$2</f>
        <v>#REF!</v>
      </c>
      <c r="O9" s="2" t="e">
        <f>$C9*D9/$I$2</f>
        <v>#REF!</v>
      </c>
      <c r="P9" s="2" t="e">
        <f t="shared" ref="P9:S9" si="8">$C9*E9/$I$2</f>
        <v>#REF!</v>
      </c>
      <c r="Q9" s="2" t="e">
        <f t="shared" si="8"/>
        <v>#REF!</v>
      </c>
      <c r="R9" s="2" t="e">
        <f t="shared" si="8"/>
        <v>#REF!</v>
      </c>
      <c r="S9" s="2" t="e">
        <f t="shared" si="8"/>
        <v>#REF!</v>
      </c>
      <c r="U9" s="2" t="e">
        <f>(J9*82.2073%)+O9*82.2033%</f>
        <v>#REF!</v>
      </c>
      <c r="V9" s="2" t="e">
        <f t="shared" ref="V9:Y9" si="9">(K9*82.2073%)+P9*82.2033%</f>
        <v>#REF!</v>
      </c>
      <c r="W9" s="2" t="e">
        <f t="shared" si="9"/>
        <v>#REF!</v>
      </c>
      <c r="X9" s="2" t="e">
        <f t="shared" si="9"/>
        <v>#REF!</v>
      </c>
      <c r="Y9" s="2" t="e">
        <f t="shared" si="9"/>
        <v>#REF!</v>
      </c>
      <c r="Z9" s="2" t="e">
        <f t="shared" si="0"/>
        <v>#REF!</v>
      </c>
    </row>
    <row r="10" spans="1:26" x14ac:dyDescent="0.3">
      <c r="B10" s="1"/>
      <c r="C10" s="1"/>
      <c r="J10" s="2"/>
      <c r="K10" s="2"/>
      <c r="L10" s="2"/>
      <c r="M10" s="2"/>
      <c r="N10" s="2"/>
      <c r="O10" s="2"/>
      <c r="P10" s="2"/>
      <c r="Q10" s="2"/>
      <c r="R10" s="2"/>
      <c r="S10" s="2"/>
      <c r="U10" s="2" t="e">
        <f>(J9*5.5219%)+O9*5.5216%</f>
        <v>#REF!</v>
      </c>
      <c r="V10" s="2" t="e">
        <f t="shared" ref="V10:Y10" si="10">(K9*5.5219%)+P9*5.5216%</f>
        <v>#REF!</v>
      </c>
      <c r="W10" s="2" t="e">
        <f t="shared" si="10"/>
        <v>#REF!</v>
      </c>
      <c r="X10" s="2" t="e">
        <f t="shared" si="10"/>
        <v>#REF!</v>
      </c>
      <c r="Y10" s="2" t="e">
        <f t="shared" si="10"/>
        <v>#REF!</v>
      </c>
      <c r="Z10" s="2" t="e">
        <f t="shared" si="0"/>
        <v>#REF!</v>
      </c>
    </row>
    <row r="11" spans="1:26" x14ac:dyDescent="0.3">
      <c r="B11" s="1"/>
      <c r="C11" s="1"/>
      <c r="J11" s="2"/>
      <c r="K11" s="2"/>
      <c r="L11" s="2"/>
      <c r="M11" s="2"/>
      <c r="N11" s="2"/>
      <c r="O11" s="2"/>
      <c r="P11" s="2"/>
      <c r="Q11" s="2"/>
      <c r="R11" s="2"/>
      <c r="S11" s="2"/>
      <c r="U11" s="2" t="e">
        <f>(J9*12.2708%)+O9*12.2751%</f>
        <v>#REF!</v>
      </c>
      <c r="V11" s="2" t="e">
        <f t="shared" ref="V11:Y11" si="11">(K9*12.2708%)+P9*12.2751%</f>
        <v>#REF!</v>
      </c>
      <c r="W11" s="2" t="e">
        <f t="shared" si="11"/>
        <v>#REF!</v>
      </c>
      <c r="X11" s="2" t="e">
        <f t="shared" si="11"/>
        <v>#REF!</v>
      </c>
      <c r="Y11" s="2" t="e">
        <f t="shared" si="11"/>
        <v>#REF!</v>
      </c>
      <c r="Z11" s="2" t="e">
        <f t="shared" si="0"/>
        <v>#REF!</v>
      </c>
    </row>
    <row r="12" spans="1:26" x14ac:dyDescent="0.3">
      <c r="A12" t="s">
        <v>5</v>
      </c>
      <c r="B12" s="1" t="e">
        <f>SUM('Piano finanziario'!#REF!)</f>
        <v>#REF!</v>
      </c>
      <c r="C12" s="1" t="e">
        <f>SUM('Piano finanziario'!#REF!)</f>
        <v>#REF!</v>
      </c>
      <c r="D12">
        <f>D9</f>
        <v>0</v>
      </c>
      <c r="E12">
        <f t="shared" ref="E12:H12" si="12">E9</f>
        <v>8</v>
      </c>
      <c r="F12">
        <f t="shared" si="12"/>
        <v>14.7</v>
      </c>
      <c r="G12">
        <f t="shared" si="12"/>
        <v>15</v>
      </c>
      <c r="H12">
        <f t="shared" si="12"/>
        <v>4</v>
      </c>
      <c r="J12" s="2" t="e">
        <f t="shared" si="2"/>
        <v>#REF!</v>
      </c>
      <c r="K12" s="2" t="e">
        <f t="shared" si="2"/>
        <v>#REF!</v>
      </c>
      <c r="L12" s="2" t="e">
        <f t="shared" si="2"/>
        <v>#REF!</v>
      </c>
      <c r="M12" s="2" t="e">
        <f t="shared" si="2"/>
        <v>#REF!</v>
      </c>
      <c r="N12" s="2" t="e">
        <f>$B12*H12/$I$2</f>
        <v>#REF!</v>
      </c>
      <c r="O12" s="2" t="e">
        <f>$C12*D12/$I$2</f>
        <v>#REF!</v>
      </c>
      <c r="P12" s="2" t="e">
        <f t="shared" ref="P12:S12" si="13">$C12*E12/$I$2</f>
        <v>#REF!</v>
      </c>
      <c r="Q12" s="2" t="e">
        <f t="shared" si="13"/>
        <v>#REF!</v>
      </c>
      <c r="R12" s="2" t="e">
        <f t="shared" si="13"/>
        <v>#REF!</v>
      </c>
      <c r="S12" s="2" t="e">
        <f t="shared" si="13"/>
        <v>#REF!</v>
      </c>
      <c r="U12" s="2" t="e">
        <f>(J12*82.2073%)+O12*82.2033%</f>
        <v>#REF!</v>
      </c>
      <c r="V12" s="2" t="e">
        <f t="shared" ref="V12:Y12" si="14">(K12*82.2073%)+P12*82.2033%</f>
        <v>#REF!</v>
      </c>
      <c r="W12" s="2" t="e">
        <f t="shared" si="14"/>
        <v>#REF!</v>
      </c>
      <c r="X12" s="2" t="e">
        <f t="shared" si="14"/>
        <v>#REF!</v>
      </c>
      <c r="Y12" s="2" t="e">
        <f t="shared" si="14"/>
        <v>#REF!</v>
      </c>
      <c r="Z12" s="2" t="e">
        <f t="shared" si="0"/>
        <v>#REF!</v>
      </c>
    </row>
    <row r="13" spans="1:26" x14ac:dyDescent="0.3">
      <c r="B13" s="1"/>
      <c r="C13" s="1"/>
      <c r="J13" s="2"/>
      <c r="K13" s="2"/>
      <c r="L13" s="2"/>
      <c r="M13" s="2"/>
      <c r="N13" s="2"/>
      <c r="O13" s="2"/>
      <c r="P13" s="2"/>
      <c r="Q13" s="2"/>
      <c r="R13" s="2"/>
      <c r="S13" s="2"/>
      <c r="U13" s="2" t="e">
        <f>(J12*5.5219%)+O12*5.5216%</f>
        <v>#REF!</v>
      </c>
      <c r="V13" s="2" t="e">
        <f t="shared" ref="V13:Y13" si="15">(K12*5.5219%)+P12*5.5216%</f>
        <v>#REF!</v>
      </c>
      <c r="W13" s="2" t="e">
        <f t="shared" si="15"/>
        <v>#REF!</v>
      </c>
      <c r="X13" s="2" t="e">
        <f t="shared" si="15"/>
        <v>#REF!</v>
      </c>
      <c r="Y13" s="2" t="e">
        <f t="shared" si="15"/>
        <v>#REF!</v>
      </c>
      <c r="Z13" s="2" t="e">
        <f t="shared" si="0"/>
        <v>#REF!</v>
      </c>
    </row>
    <row r="14" spans="1:26" x14ac:dyDescent="0.3">
      <c r="B14" s="1"/>
      <c r="C14" s="1"/>
      <c r="J14" s="2"/>
      <c r="K14" s="2"/>
      <c r="L14" s="2"/>
      <c r="M14" s="2"/>
      <c r="N14" s="2"/>
      <c r="O14" s="2"/>
      <c r="P14" s="2"/>
      <c r="Q14" s="2"/>
      <c r="R14" s="2"/>
      <c r="S14" s="2"/>
      <c r="U14" s="2" t="e">
        <f>(J12*12.2708%)+O12*12.2751%</f>
        <v>#REF!</v>
      </c>
      <c r="V14" s="2" t="e">
        <f t="shared" ref="V14:Y14" si="16">(K12*12.2708%)+P12*12.2751%</f>
        <v>#REF!</v>
      </c>
      <c r="W14" s="2" t="e">
        <f t="shared" si="16"/>
        <v>#REF!</v>
      </c>
      <c r="X14" s="2" t="e">
        <f t="shared" si="16"/>
        <v>#REF!</v>
      </c>
      <c r="Y14" s="2" t="e">
        <f t="shared" si="16"/>
        <v>#REF!</v>
      </c>
      <c r="Z14" s="2" t="e">
        <f t="shared" si="0"/>
        <v>#REF!</v>
      </c>
    </row>
    <row r="15" spans="1:26" x14ac:dyDescent="0.3">
      <c r="A15" t="s">
        <v>9</v>
      </c>
      <c r="B15" s="1" t="e">
        <f>SUM('Piano finanziario'!#REF!)</f>
        <v>#REF!</v>
      </c>
      <c r="C15" s="1" t="e">
        <f>SUM('Piano finanziario'!#REF!)</f>
        <v>#REF!</v>
      </c>
      <c r="D15">
        <f>D3</f>
        <v>0</v>
      </c>
      <c r="E15">
        <f t="shared" ref="E15:H15" si="17">E3</f>
        <v>8</v>
      </c>
      <c r="F15">
        <f t="shared" si="17"/>
        <v>14.7</v>
      </c>
      <c r="G15">
        <f t="shared" si="17"/>
        <v>15</v>
      </c>
      <c r="H15">
        <f t="shared" si="17"/>
        <v>4</v>
      </c>
      <c r="J15" s="2" t="e">
        <f t="shared" si="2"/>
        <v>#REF!</v>
      </c>
      <c r="K15" s="2" t="e">
        <f t="shared" si="2"/>
        <v>#REF!</v>
      </c>
      <c r="L15" s="2" t="e">
        <f t="shared" si="2"/>
        <v>#REF!</v>
      </c>
      <c r="M15" s="2" t="e">
        <f t="shared" si="2"/>
        <v>#REF!</v>
      </c>
      <c r="N15" s="2" t="e">
        <f>$B15*H15/$I$2</f>
        <v>#REF!</v>
      </c>
      <c r="O15" s="2" t="e">
        <f>$C15*D15/$I$2</f>
        <v>#REF!</v>
      </c>
      <c r="P15" s="2" t="e">
        <f t="shared" ref="P15:S15" si="18">$C15*E15/$I$2</f>
        <v>#REF!</v>
      </c>
      <c r="Q15" s="2" t="e">
        <f t="shared" si="18"/>
        <v>#REF!</v>
      </c>
      <c r="R15" s="2" t="e">
        <f t="shared" si="18"/>
        <v>#REF!</v>
      </c>
      <c r="S15" s="2" t="e">
        <f t="shared" si="18"/>
        <v>#REF!</v>
      </c>
      <c r="U15" s="2" t="e">
        <f>(J15*82.2073%)+O15*82.2033%</f>
        <v>#REF!</v>
      </c>
      <c r="V15" s="2" t="e">
        <f t="shared" ref="V15:Y15" si="19">(K15*82.2073%)+P15*82.2033%</f>
        <v>#REF!</v>
      </c>
      <c r="W15" s="2" t="e">
        <f t="shared" si="19"/>
        <v>#REF!</v>
      </c>
      <c r="X15" s="2" t="e">
        <f t="shared" si="19"/>
        <v>#REF!</v>
      </c>
      <c r="Y15" s="2" t="e">
        <f t="shared" si="19"/>
        <v>#REF!</v>
      </c>
      <c r="Z15" s="2" t="e">
        <f t="shared" si="0"/>
        <v>#REF!</v>
      </c>
    </row>
    <row r="16" spans="1:26" x14ac:dyDescent="0.3">
      <c r="U16" s="2" t="e">
        <f>(J15*5.5219%)+O15*5.5216%</f>
        <v>#REF!</v>
      </c>
      <c r="V16" s="2" t="e">
        <f t="shared" ref="V16:Y16" si="20">(K15*5.5219%)+P15*5.5216%</f>
        <v>#REF!</v>
      </c>
      <c r="W16" s="2" t="e">
        <f t="shared" si="20"/>
        <v>#REF!</v>
      </c>
      <c r="X16" s="2" t="e">
        <f t="shared" si="20"/>
        <v>#REF!</v>
      </c>
      <c r="Y16" s="2" t="e">
        <f t="shared" si="20"/>
        <v>#REF!</v>
      </c>
      <c r="Z16" s="2" t="e">
        <f t="shared" si="0"/>
        <v>#REF!</v>
      </c>
    </row>
    <row r="17" spans="9:26" x14ac:dyDescent="0.3">
      <c r="I17" s="3" t="s">
        <v>1</v>
      </c>
      <c r="J17" s="4" t="e">
        <f t="shared" ref="J17:S17" si="21">SUM(J3:J15)</f>
        <v>#REF!</v>
      </c>
      <c r="K17" s="4" t="e">
        <f t="shared" si="21"/>
        <v>#REF!</v>
      </c>
      <c r="L17" s="4" t="e">
        <f t="shared" si="21"/>
        <v>#REF!</v>
      </c>
      <c r="M17" s="4" t="e">
        <f t="shared" si="21"/>
        <v>#REF!</v>
      </c>
      <c r="N17" s="4" t="e">
        <f t="shared" si="21"/>
        <v>#REF!</v>
      </c>
      <c r="O17" s="4" t="e">
        <f t="shared" si="21"/>
        <v>#REF!</v>
      </c>
      <c r="P17" s="4" t="e">
        <f t="shared" si="21"/>
        <v>#REF!</v>
      </c>
      <c r="Q17" s="4" t="e">
        <f t="shared" si="21"/>
        <v>#REF!</v>
      </c>
      <c r="R17" s="4" t="e">
        <f t="shared" si="21"/>
        <v>#REF!</v>
      </c>
      <c r="S17" s="4" t="e">
        <f t="shared" si="21"/>
        <v>#REF!</v>
      </c>
      <c r="U17" s="2" t="e">
        <f>(J15*12.2708%)+O15*12.2751%</f>
        <v>#REF!</v>
      </c>
      <c r="V17" s="2" t="e">
        <f t="shared" ref="V17:Y17" si="22">(K15*12.2708%)+P15*12.2751%</f>
        <v>#REF!</v>
      </c>
      <c r="W17" s="2" t="e">
        <f t="shared" si="22"/>
        <v>#REF!</v>
      </c>
      <c r="X17" s="2" t="e">
        <f t="shared" si="22"/>
        <v>#REF!</v>
      </c>
      <c r="Y17" s="2" t="e">
        <f t="shared" si="22"/>
        <v>#REF!</v>
      </c>
      <c r="Z17" s="2" t="e">
        <f t="shared" si="0"/>
        <v>#REF!</v>
      </c>
    </row>
    <row r="18" spans="9:26" x14ac:dyDescent="0.3">
      <c r="J18" s="40" t="e">
        <f>SUM(J17:N17)</f>
        <v>#REF!</v>
      </c>
      <c r="K18" s="41"/>
      <c r="L18" s="41"/>
      <c r="M18" s="41"/>
      <c r="N18" s="41"/>
      <c r="O18" s="40" t="e">
        <f>SUM(O17:S17)</f>
        <v>#REF!</v>
      </c>
      <c r="P18" s="41"/>
      <c r="Q18" s="41"/>
      <c r="R18" s="41"/>
      <c r="S18" s="41"/>
      <c r="U18" s="2" t="e">
        <f>U3+U6+U9+U12+U15</f>
        <v>#REF!</v>
      </c>
      <c r="V18" s="2" t="e">
        <f t="shared" ref="V18:Z20" si="23">V3+V6+V9+V12+V15</f>
        <v>#REF!</v>
      </c>
      <c r="W18" s="2" t="e">
        <f t="shared" si="23"/>
        <v>#REF!</v>
      </c>
      <c r="X18" s="2" t="e">
        <f t="shared" si="23"/>
        <v>#REF!</v>
      </c>
      <c r="Y18" s="2" t="e">
        <f t="shared" si="23"/>
        <v>#REF!</v>
      </c>
      <c r="Z18" s="2" t="e">
        <f t="shared" si="23"/>
        <v>#REF!</v>
      </c>
    </row>
    <row r="19" spans="9:26" x14ac:dyDescent="0.3">
      <c r="U19" s="2" t="e">
        <f>U4+U7+U10+U13+U16</f>
        <v>#REF!</v>
      </c>
      <c r="V19" s="2" t="e">
        <f t="shared" si="23"/>
        <v>#REF!</v>
      </c>
      <c r="W19" s="2" t="e">
        <f t="shared" si="23"/>
        <v>#REF!</v>
      </c>
      <c r="X19" s="2" t="e">
        <f t="shared" si="23"/>
        <v>#REF!</v>
      </c>
      <c r="Y19" s="2" t="e">
        <f t="shared" si="23"/>
        <v>#REF!</v>
      </c>
      <c r="Z19" s="2" t="e">
        <f t="shared" si="23"/>
        <v>#REF!</v>
      </c>
    </row>
    <row r="20" spans="9:26" x14ac:dyDescent="0.3">
      <c r="U20" s="2" t="e">
        <f>U5+U8+U11+U14+U17</f>
        <v>#REF!</v>
      </c>
      <c r="V20" s="2" t="e">
        <f t="shared" si="23"/>
        <v>#REF!</v>
      </c>
      <c r="W20" s="2" t="e">
        <f t="shared" si="23"/>
        <v>#REF!</v>
      </c>
      <c r="X20" s="2" t="e">
        <f t="shared" si="23"/>
        <v>#REF!</v>
      </c>
      <c r="Y20" s="2" t="e">
        <f t="shared" si="23"/>
        <v>#REF!</v>
      </c>
      <c r="Z20" s="2" t="e">
        <f t="shared" si="23"/>
        <v>#REF!</v>
      </c>
    </row>
    <row r="21" spans="9:26" x14ac:dyDescent="0.3">
      <c r="U21" s="4" t="e">
        <f>SUM(U3:U17)</f>
        <v>#REF!</v>
      </c>
      <c r="V21" s="4" t="e">
        <f>SUM(V3:V17)</f>
        <v>#REF!</v>
      </c>
      <c r="W21" s="4" t="e">
        <f>SUM(W3:W17)</f>
        <v>#REF!</v>
      </c>
      <c r="X21" s="4" t="e">
        <f>SUM(X3:X17)</f>
        <v>#REF!</v>
      </c>
      <c r="Y21" s="4" t="e">
        <f>SUM(Y3:Y17)</f>
        <v>#REF!</v>
      </c>
      <c r="Z21" s="4" t="e">
        <f t="shared" si="0"/>
        <v>#REF!</v>
      </c>
    </row>
  </sheetData>
  <mergeCells count="4">
    <mergeCell ref="J1:N1"/>
    <mergeCell ref="O1:S1"/>
    <mergeCell ref="J18:N18"/>
    <mergeCell ref="O18:S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4"/>
  <sheetViews>
    <sheetView workbookViewId="0">
      <pane ySplit="2" topLeftCell="A3" activePane="bottomLeft" state="frozen"/>
      <selection pane="bottomLeft" activeCell="C28" sqref="C28"/>
    </sheetView>
  </sheetViews>
  <sheetFormatPr defaultRowHeight="14.4" x14ac:dyDescent="0.3"/>
  <cols>
    <col min="2" max="2" width="14.6640625" bestFit="1" customWidth="1"/>
    <col min="3" max="3" width="14.6640625" customWidth="1"/>
    <col min="9" max="9" width="18.6640625" customWidth="1"/>
    <col min="10" max="10" width="20.5546875" customWidth="1"/>
    <col min="11" max="11" width="19" customWidth="1"/>
    <col min="12" max="12" width="18.88671875" customWidth="1"/>
    <col min="13" max="13" width="18.6640625" customWidth="1"/>
    <col min="14" max="14" width="20.5546875" customWidth="1"/>
    <col min="15" max="15" width="19" customWidth="1"/>
    <col min="16" max="16" width="18.88671875" customWidth="1"/>
    <col min="18" max="22" width="15.6640625" customWidth="1"/>
  </cols>
  <sheetData>
    <row r="1" spans="1:22" x14ac:dyDescent="0.3">
      <c r="I1" s="39" t="s">
        <v>10</v>
      </c>
      <c r="J1" s="39"/>
      <c r="K1" s="39"/>
      <c r="L1" s="39"/>
      <c r="M1" s="39" t="s">
        <v>11</v>
      </c>
      <c r="N1" s="39"/>
      <c r="O1" s="39"/>
      <c r="P1" s="39"/>
    </row>
    <row r="2" spans="1:22" x14ac:dyDescent="0.3">
      <c r="B2" t="s">
        <v>10</v>
      </c>
      <c r="C2" t="s">
        <v>11</v>
      </c>
      <c r="D2">
        <v>2017</v>
      </c>
      <c r="E2">
        <v>2018</v>
      </c>
      <c r="F2">
        <v>2019</v>
      </c>
      <c r="G2">
        <v>2020</v>
      </c>
      <c r="H2">
        <f>SUM(D3:G3)</f>
        <v>42</v>
      </c>
      <c r="I2">
        <v>2017</v>
      </c>
      <c r="J2">
        <v>2018</v>
      </c>
      <c r="K2">
        <v>2019</v>
      </c>
      <c r="L2">
        <v>2020</v>
      </c>
      <c r="M2">
        <v>2017</v>
      </c>
      <c r="N2">
        <v>2018</v>
      </c>
      <c r="O2">
        <v>2019</v>
      </c>
      <c r="P2">
        <v>2020</v>
      </c>
      <c r="R2">
        <v>2017</v>
      </c>
      <c r="S2">
        <v>2018</v>
      </c>
      <c r="T2">
        <v>2019</v>
      </c>
      <c r="U2">
        <v>2020</v>
      </c>
      <c r="V2" t="s">
        <v>1</v>
      </c>
    </row>
    <row r="3" spans="1:22" x14ac:dyDescent="0.3">
      <c r="A3" t="s">
        <v>2</v>
      </c>
      <c r="B3" s="1" t="e">
        <f>SUM('Piano finanziario'!#REF!)</f>
        <v>#REF!</v>
      </c>
      <c r="C3" s="1" t="e">
        <f>SUM('Piano finanziario'!#REF!)</f>
        <v>#REF!</v>
      </c>
      <c r="D3">
        <v>3</v>
      </c>
      <c r="E3">
        <v>12</v>
      </c>
      <c r="F3">
        <v>13</v>
      </c>
      <c r="G3">
        <v>14</v>
      </c>
      <c r="I3" s="2" t="e">
        <f>$B3*D3/$H$2</f>
        <v>#REF!</v>
      </c>
      <c r="J3" s="2" t="e">
        <f>$B3*E3/$H$2</f>
        <v>#REF!</v>
      </c>
      <c r="K3" s="2" t="e">
        <f>$B3*F3/$H$2</f>
        <v>#REF!</v>
      </c>
      <c r="L3" s="2" t="e">
        <f>$B3*G3/$H$2</f>
        <v>#REF!</v>
      </c>
      <c r="M3" s="2" t="e">
        <f>$C3*D3/$H$2</f>
        <v>#REF!</v>
      </c>
      <c r="N3" s="2" t="e">
        <f t="shared" ref="N3:P3" si="0">$C3*E3/$H$2</f>
        <v>#REF!</v>
      </c>
      <c r="O3" s="2" t="e">
        <f t="shared" si="0"/>
        <v>#REF!</v>
      </c>
      <c r="P3" s="2" t="e">
        <f t="shared" si="0"/>
        <v>#REF!</v>
      </c>
      <c r="R3" s="2" t="e">
        <f>(I3*82.2073%)+M3*82.2033%</f>
        <v>#REF!</v>
      </c>
      <c r="S3" s="2" t="e">
        <f t="shared" ref="S3:U3" si="1">(J3*82.2073%)+N3*82.2033%</f>
        <v>#REF!</v>
      </c>
      <c r="T3" s="2" t="e">
        <f t="shared" si="1"/>
        <v>#REF!</v>
      </c>
      <c r="U3" s="2" t="e">
        <f t="shared" si="1"/>
        <v>#REF!</v>
      </c>
      <c r="V3" s="2" t="e">
        <f>SUM(R3:U3)</f>
        <v>#REF!</v>
      </c>
    </row>
    <row r="4" spans="1:22" x14ac:dyDescent="0.3">
      <c r="B4" s="1"/>
      <c r="C4" s="1"/>
      <c r="I4" s="2"/>
      <c r="J4" s="2"/>
      <c r="K4" s="2"/>
      <c r="L4" s="2"/>
      <c r="M4" s="2"/>
      <c r="N4" s="2"/>
      <c r="O4" s="2"/>
      <c r="P4" s="2"/>
      <c r="R4" s="2" t="e">
        <f>(I3*5.5219%)+M3*5.5216%</f>
        <v>#REF!</v>
      </c>
      <c r="S4" s="2" t="e">
        <f t="shared" ref="S4:U4" si="2">(J3*5.5219%)+N3*5.5216%</f>
        <v>#REF!</v>
      </c>
      <c r="T4" s="2" t="e">
        <f t="shared" si="2"/>
        <v>#REF!</v>
      </c>
      <c r="U4" s="2" t="e">
        <f t="shared" si="2"/>
        <v>#REF!</v>
      </c>
      <c r="V4" s="2" t="e">
        <f t="shared" ref="V4:V29" si="3">SUM(R4:U4)</f>
        <v>#REF!</v>
      </c>
    </row>
    <row r="5" spans="1:22" x14ac:dyDescent="0.3">
      <c r="B5" s="1"/>
      <c r="C5" s="1"/>
      <c r="I5" s="2"/>
      <c r="J5" s="2"/>
      <c r="K5" s="2"/>
      <c r="L5" s="2"/>
      <c r="M5" s="2"/>
      <c r="N5" s="2"/>
      <c r="O5" s="2"/>
      <c r="P5" s="2"/>
      <c r="R5" s="2" t="e">
        <f>(I3*12.2708%)+M3*12.2751%</f>
        <v>#REF!</v>
      </c>
      <c r="S5" s="2" t="e">
        <f t="shared" ref="S5:U5" si="4">(J3*12.2708%)+N3*12.2751%</f>
        <v>#REF!</v>
      </c>
      <c r="T5" s="2" t="e">
        <f t="shared" si="4"/>
        <v>#REF!</v>
      </c>
      <c r="U5" s="2" t="e">
        <f t="shared" si="4"/>
        <v>#REF!</v>
      </c>
      <c r="V5" s="2" t="e">
        <f t="shared" si="3"/>
        <v>#REF!</v>
      </c>
    </row>
    <row r="6" spans="1:22" x14ac:dyDescent="0.3">
      <c r="A6" t="s">
        <v>3</v>
      </c>
      <c r="B6" s="1" t="e">
        <f>SUM('Piano finanziario'!#REF!)</f>
        <v>#REF!</v>
      </c>
      <c r="C6" s="1" t="e">
        <f>SUM('Piano finanziario'!#REF!)</f>
        <v>#REF!</v>
      </c>
      <c r="D6">
        <v>3</v>
      </c>
      <c r="E6">
        <v>12</v>
      </c>
      <c r="F6">
        <v>13</v>
      </c>
      <c r="G6">
        <v>14</v>
      </c>
      <c r="I6" s="2" t="e">
        <f t="shared" ref="I6:I24" si="5">$B6*D6/$H$2</f>
        <v>#REF!</v>
      </c>
      <c r="J6" s="2" t="e">
        <f t="shared" ref="J6:J24" si="6">$B6*E6/$H$2</f>
        <v>#REF!</v>
      </c>
      <c r="K6" s="2" t="e">
        <f t="shared" ref="K6:K24" si="7">$B6*F6/$H$2</f>
        <v>#REF!</v>
      </c>
      <c r="L6" s="2" t="e">
        <f t="shared" ref="L6:L24" si="8">$B6*G6/$H$2</f>
        <v>#REF!</v>
      </c>
      <c r="M6" s="2" t="e">
        <f>$C6*D6/$H$2</f>
        <v>#REF!</v>
      </c>
      <c r="N6" s="2" t="e">
        <f t="shared" ref="N6" si="9">$C6*E6/$H$2</f>
        <v>#REF!</v>
      </c>
      <c r="O6" s="2" t="e">
        <f t="shared" ref="O6" si="10">$C6*F6/$H$2</f>
        <v>#REF!</v>
      </c>
      <c r="P6" s="2" t="e">
        <f t="shared" ref="P6" si="11">$C6*G6/$H$2</f>
        <v>#REF!</v>
      </c>
      <c r="R6" s="2" t="e">
        <f>(I6*82.2073%)+M6*82.2033%</f>
        <v>#REF!</v>
      </c>
      <c r="S6" s="2" t="e">
        <f t="shared" ref="S6" si="12">(J6*82.2073%)+N6*82.2033%</f>
        <v>#REF!</v>
      </c>
      <c r="T6" s="2" t="e">
        <f t="shared" ref="T6" si="13">(K6*82.2073%)+O6*82.2033%</f>
        <v>#REF!</v>
      </c>
      <c r="U6" s="2" t="e">
        <f t="shared" ref="U6" si="14">(L6*82.2073%)+P6*82.2033%</f>
        <v>#REF!</v>
      </c>
      <c r="V6" s="2" t="e">
        <f t="shared" si="3"/>
        <v>#REF!</v>
      </c>
    </row>
    <row r="7" spans="1:22" x14ac:dyDescent="0.3">
      <c r="B7" s="1"/>
      <c r="C7" s="1"/>
      <c r="I7" s="2"/>
      <c r="J7" s="2"/>
      <c r="K7" s="2"/>
      <c r="L7" s="2"/>
      <c r="M7" s="2"/>
      <c r="N7" s="2"/>
      <c r="O7" s="2"/>
      <c r="P7" s="2"/>
      <c r="R7" s="2" t="e">
        <f>(I6*5.5219%)+M6*5.5216%</f>
        <v>#REF!</v>
      </c>
      <c r="S7" s="2" t="e">
        <f t="shared" ref="S7" si="15">(J6*5.5219%)+N6*5.5216%</f>
        <v>#REF!</v>
      </c>
      <c r="T7" s="2" t="e">
        <f t="shared" ref="T7" si="16">(K6*5.5219%)+O6*5.5216%</f>
        <v>#REF!</v>
      </c>
      <c r="U7" s="2" t="e">
        <f t="shared" ref="U7" si="17">(L6*5.5219%)+P6*5.5216%</f>
        <v>#REF!</v>
      </c>
      <c r="V7" s="2" t="e">
        <f t="shared" si="3"/>
        <v>#REF!</v>
      </c>
    </row>
    <row r="8" spans="1:22" x14ac:dyDescent="0.3">
      <c r="B8" s="1"/>
      <c r="C8" s="1"/>
      <c r="I8" s="2"/>
      <c r="J8" s="2"/>
      <c r="K8" s="2"/>
      <c r="L8" s="2"/>
      <c r="M8" s="2"/>
      <c r="N8" s="2"/>
      <c r="O8" s="2"/>
      <c r="P8" s="2"/>
      <c r="R8" s="2" t="e">
        <f>(I6*12.2708%)+M6*12.2751%</f>
        <v>#REF!</v>
      </c>
      <c r="S8" s="2" t="e">
        <f t="shared" ref="S8" si="18">(J6*12.2708%)+N6*12.2751%</f>
        <v>#REF!</v>
      </c>
      <c r="T8" s="2" t="e">
        <f t="shared" ref="T8" si="19">(K6*12.2708%)+O6*12.2751%</f>
        <v>#REF!</v>
      </c>
      <c r="U8" s="2" t="e">
        <f t="shared" ref="U8" si="20">(L6*12.2708%)+P6*12.2751%</f>
        <v>#REF!</v>
      </c>
      <c r="V8" s="2" t="e">
        <f t="shared" si="3"/>
        <v>#REF!</v>
      </c>
    </row>
    <row r="9" spans="1:22" x14ac:dyDescent="0.3">
      <c r="A9" t="s">
        <v>4</v>
      </c>
      <c r="B9" s="1" t="e">
        <f>SUM('Piano finanziario'!#REF!)</f>
        <v>#REF!</v>
      </c>
      <c r="C9" s="1" t="e">
        <f>SUM('Piano finanziario'!#REF!)</f>
        <v>#REF!</v>
      </c>
      <c r="D9">
        <v>3</v>
      </c>
      <c r="E9">
        <v>12</v>
      </c>
      <c r="F9">
        <v>13</v>
      </c>
      <c r="G9">
        <v>14</v>
      </c>
      <c r="I9" s="2" t="e">
        <f t="shared" si="5"/>
        <v>#REF!</v>
      </c>
      <c r="J9" s="2" t="e">
        <f t="shared" si="6"/>
        <v>#REF!</v>
      </c>
      <c r="K9" s="2" t="e">
        <f t="shared" si="7"/>
        <v>#REF!</v>
      </c>
      <c r="L9" s="2" t="e">
        <f t="shared" si="8"/>
        <v>#REF!</v>
      </c>
      <c r="M9" s="2" t="e">
        <f>$C9*D9/$H$2</f>
        <v>#REF!</v>
      </c>
      <c r="N9" s="2" t="e">
        <f t="shared" ref="N9" si="21">$C9*E9/$H$2</f>
        <v>#REF!</v>
      </c>
      <c r="O9" s="2" t="e">
        <f t="shared" ref="O9" si="22">$C9*F9/$H$2</f>
        <v>#REF!</v>
      </c>
      <c r="P9" s="2" t="e">
        <f t="shared" ref="P9" si="23">$C9*G9/$H$2</f>
        <v>#REF!</v>
      </c>
      <c r="R9" s="2" t="e">
        <f>(I9*82.2073%)+M9*82.2033%</f>
        <v>#REF!</v>
      </c>
      <c r="S9" s="2" t="e">
        <f t="shared" ref="S9" si="24">(J9*82.2073%)+N9*82.2033%</f>
        <v>#REF!</v>
      </c>
      <c r="T9" s="2" t="e">
        <f t="shared" ref="T9" si="25">(K9*82.2073%)+O9*82.2033%</f>
        <v>#REF!</v>
      </c>
      <c r="U9" s="2" t="e">
        <f t="shared" ref="U9" si="26">(L9*82.2073%)+P9*82.2033%</f>
        <v>#REF!</v>
      </c>
      <c r="V9" s="2" t="e">
        <f t="shared" si="3"/>
        <v>#REF!</v>
      </c>
    </row>
    <row r="10" spans="1:22" x14ac:dyDescent="0.3">
      <c r="B10" s="1"/>
      <c r="C10" s="1"/>
      <c r="I10" s="2"/>
      <c r="J10" s="2"/>
      <c r="K10" s="2"/>
      <c r="L10" s="2"/>
      <c r="M10" s="2"/>
      <c r="N10" s="2"/>
      <c r="O10" s="2"/>
      <c r="P10" s="2"/>
      <c r="R10" s="2" t="e">
        <f>(I9*5.5219%)+M9*5.5216%</f>
        <v>#REF!</v>
      </c>
      <c r="S10" s="2" t="e">
        <f t="shared" ref="S10" si="27">(J9*5.5219%)+N9*5.5216%</f>
        <v>#REF!</v>
      </c>
      <c r="T10" s="2" t="e">
        <f t="shared" ref="T10" si="28">(K9*5.5219%)+O9*5.5216%</f>
        <v>#REF!</v>
      </c>
      <c r="U10" s="2" t="e">
        <f t="shared" ref="U10" si="29">(L9*5.5219%)+P9*5.5216%</f>
        <v>#REF!</v>
      </c>
      <c r="V10" s="2" t="e">
        <f t="shared" si="3"/>
        <v>#REF!</v>
      </c>
    </row>
    <row r="11" spans="1:22" x14ac:dyDescent="0.3">
      <c r="B11" s="1"/>
      <c r="C11" s="1"/>
      <c r="I11" s="2"/>
      <c r="J11" s="2"/>
      <c r="K11" s="2"/>
      <c r="L11" s="2"/>
      <c r="M11" s="2"/>
      <c r="N11" s="2"/>
      <c r="O11" s="2"/>
      <c r="P11" s="2"/>
      <c r="R11" s="2" t="e">
        <f>(I9*12.2708%)+M9*12.2751%</f>
        <v>#REF!</v>
      </c>
      <c r="S11" s="2" t="e">
        <f t="shared" ref="S11" si="30">(J9*12.2708%)+N9*12.2751%</f>
        <v>#REF!</v>
      </c>
      <c r="T11" s="2" t="e">
        <f t="shared" ref="T11" si="31">(K9*12.2708%)+O9*12.2751%</f>
        <v>#REF!</v>
      </c>
      <c r="U11" s="2" t="e">
        <f t="shared" ref="U11" si="32">(L9*12.2708%)+P9*12.2751%</f>
        <v>#REF!</v>
      </c>
      <c r="V11" s="2" t="e">
        <f t="shared" si="3"/>
        <v>#REF!</v>
      </c>
    </row>
    <row r="12" spans="1:22" x14ac:dyDescent="0.3">
      <c r="A12" t="s">
        <v>5</v>
      </c>
      <c r="B12" s="1" t="e">
        <f>SUM('Piano finanziario'!#REF!)</f>
        <v>#REF!</v>
      </c>
      <c r="C12" s="1" t="e">
        <f>'Piano finanziario'!#REF!</f>
        <v>#REF!</v>
      </c>
      <c r="D12">
        <v>3</v>
      </c>
      <c r="E12">
        <v>12</v>
      </c>
      <c r="F12">
        <v>13</v>
      </c>
      <c r="G12">
        <v>14</v>
      </c>
      <c r="I12" s="2" t="e">
        <f t="shared" si="5"/>
        <v>#REF!</v>
      </c>
      <c r="J12" s="2" t="e">
        <f t="shared" si="6"/>
        <v>#REF!</v>
      </c>
      <c r="K12" s="2" t="e">
        <f t="shared" si="7"/>
        <v>#REF!</v>
      </c>
      <c r="L12" s="2" t="e">
        <f t="shared" si="8"/>
        <v>#REF!</v>
      </c>
      <c r="M12" s="2" t="e">
        <f>$C12*D12/$H$2</f>
        <v>#REF!</v>
      </c>
      <c r="N12" s="2" t="e">
        <f t="shared" ref="N12" si="33">$C12*E12/$H$2</f>
        <v>#REF!</v>
      </c>
      <c r="O12" s="2" t="e">
        <f t="shared" ref="O12" si="34">$C12*F12/$H$2</f>
        <v>#REF!</v>
      </c>
      <c r="P12" s="2" t="e">
        <f t="shared" ref="P12" si="35">$C12*G12/$H$2</f>
        <v>#REF!</v>
      </c>
      <c r="R12" s="2" t="e">
        <f>(I12*82.2073%)+M12*82.2033%</f>
        <v>#REF!</v>
      </c>
      <c r="S12" s="2" t="e">
        <f t="shared" ref="S12" si="36">(J12*82.2073%)+N12*82.2033%</f>
        <v>#REF!</v>
      </c>
      <c r="T12" s="2" t="e">
        <f t="shared" ref="T12" si="37">(K12*82.2073%)+O12*82.2033%</f>
        <v>#REF!</v>
      </c>
      <c r="U12" s="2" t="e">
        <f t="shared" ref="U12" si="38">(L12*82.2073%)+P12*82.2033%</f>
        <v>#REF!</v>
      </c>
      <c r="V12" s="2" t="e">
        <f t="shared" si="3"/>
        <v>#REF!</v>
      </c>
    </row>
    <row r="13" spans="1:22" x14ac:dyDescent="0.3">
      <c r="B13" s="1"/>
      <c r="C13" s="1"/>
      <c r="I13" s="2"/>
      <c r="J13" s="2"/>
      <c r="K13" s="2"/>
      <c r="L13" s="2"/>
      <c r="M13" s="2"/>
      <c r="N13" s="2"/>
      <c r="O13" s="2"/>
      <c r="P13" s="2"/>
      <c r="R13" s="2" t="e">
        <f>(I12*5.5219%)+M12*5.5216%</f>
        <v>#REF!</v>
      </c>
      <c r="S13" s="2" t="e">
        <f t="shared" ref="S13" si="39">(J12*5.5219%)+N12*5.5216%</f>
        <v>#REF!</v>
      </c>
      <c r="T13" s="2" t="e">
        <f t="shared" ref="T13" si="40">(K12*5.5219%)+O12*5.5216%</f>
        <v>#REF!</v>
      </c>
      <c r="U13" s="2" t="e">
        <f t="shared" ref="U13" si="41">(L12*5.5219%)+P12*5.5216%</f>
        <v>#REF!</v>
      </c>
      <c r="V13" s="2" t="e">
        <f t="shared" si="3"/>
        <v>#REF!</v>
      </c>
    </row>
    <row r="14" spans="1:22" x14ac:dyDescent="0.3">
      <c r="B14" s="1"/>
      <c r="C14" s="1"/>
      <c r="I14" s="2"/>
      <c r="J14" s="2"/>
      <c r="K14" s="2"/>
      <c r="L14" s="2"/>
      <c r="M14" s="2"/>
      <c r="N14" s="2"/>
      <c r="O14" s="2"/>
      <c r="P14" s="2"/>
      <c r="R14" s="2" t="e">
        <f>(I12*12.2708%)+M12*12.2751%</f>
        <v>#REF!</v>
      </c>
      <c r="S14" s="2" t="e">
        <f t="shared" ref="S14" si="42">(J12*12.2708%)+N12*12.2751%</f>
        <v>#REF!</v>
      </c>
      <c r="T14" s="2" t="e">
        <f t="shared" ref="T14" si="43">(K12*12.2708%)+O12*12.2751%</f>
        <v>#REF!</v>
      </c>
      <c r="U14" s="2" t="e">
        <f t="shared" ref="U14" si="44">(L12*12.2708%)+P12*12.2751%</f>
        <v>#REF!</v>
      </c>
      <c r="V14" s="2" t="e">
        <f t="shared" si="3"/>
        <v>#REF!</v>
      </c>
    </row>
    <row r="15" spans="1:22" x14ac:dyDescent="0.3">
      <c r="A15" t="s">
        <v>6</v>
      </c>
      <c r="B15" s="1" t="e">
        <f>SUM('Piano finanziario'!#REF!)</f>
        <v>#REF!</v>
      </c>
      <c r="C15" s="1" t="e">
        <f>SUM('Piano finanziario'!#REF!)</f>
        <v>#REF!</v>
      </c>
      <c r="D15">
        <v>3</v>
      </c>
      <c r="E15">
        <v>12</v>
      </c>
      <c r="F15">
        <v>13</v>
      </c>
      <c r="G15">
        <v>14</v>
      </c>
      <c r="I15" s="2" t="e">
        <f t="shared" si="5"/>
        <v>#REF!</v>
      </c>
      <c r="J15" s="2" t="e">
        <f t="shared" si="6"/>
        <v>#REF!</v>
      </c>
      <c r="K15" s="2" t="e">
        <f t="shared" si="7"/>
        <v>#REF!</v>
      </c>
      <c r="L15" s="2" t="e">
        <f t="shared" si="8"/>
        <v>#REF!</v>
      </c>
      <c r="M15" s="2" t="e">
        <f>$C15*D15/$H$2</f>
        <v>#REF!</v>
      </c>
      <c r="N15" s="2" t="e">
        <f t="shared" ref="N15" si="45">$C15*E15/$H$2</f>
        <v>#REF!</v>
      </c>
      <c r="O15" s="2" t="e">
        <f t="shared" ref="O15" si="46">$C15*F15/$H$2</f>
        <v>#REF!</v>
      </c>
      <c r="P15" s="2" t="e">
        <f t="shared" ref="P15" si="47">$C15*G15/$H$2</f>
        <v>#REF!</v>
      </c>
      <c r="R15" s="2" t="e">
        <f>(I15*82.2073%)+M15*82.2033%</f>
        <v>#REF!</v>
      </c>
      <c r="S15" s="2" t="e">
        <f t="shared" ref="S15" si="48">(J15*82.2073%)+N15*82.2033%</f>
        <v>#REF!</v>
      </c>
      <c r="T15" s="2" t="e">
        <f t="shared" ref="T15" si="49">(K15*82.2073%)+O15*82.2033%</f>
        <v>#REF!</v>
      </c>
      <c r="U15" s="2" t="e">
        <f t="shared" ref="U15" si="50">(L15*82.2073%)+P15*82.2033%</f>
        <v>#REF!</v>
      </c>
      <c r="V15" s="2" t="e">
        <f t="shared" si="3"/>
        <v>#REF!</v>
      </c>
    </row>
    <row r="16" spans="1:22" x14ac:dyDescent="0.3">
      <c r="B16" s="1"/>
      <c r="C16" s="1"/>
      <c r="I16" s="2"/>
      <c r="J16" s="2"/>
      <c r="K16" s="2"/>
      <c r="L16" s="2"/>
      <c r="M16" s="2"/>
      <c r="N16" s="2"/>
      <c r="O16" s="2"/>
      <c r="P16" s="2"/>
      <c r="R16" s="2" t="e">
        <f>(I15*5.5219%)+M15*5.5216%</f>
        <v>#REF!</v>
      </c>
      <c r="S16" s="2" t="e">
        <f t="shared" ref="S16" si="51">(J15*5.5219%)+N15*5.5216%</f>
        <v>#REF!</v>
      </c>
      <c r="T16" s="2" t="e">
        <f t="shared" ref="T16" si="52">(K15*5.5219%)+O15*5.5216%</f>
        <v>#REF!</v>
      </c>
      <c r="U16" s="2" t="e">
        <f t="shared" ref="U16" si="53">(L15*5.5219%)+P15*5.5216%</f>
        <v>#REF!</v>
      </c>
      <c r="V16" s="2" t="e">
        <f t="shared" si="3"/>
        <v>#REF!</v>
      </c>
    </row>
    <row r="17" spans="1:22" x14ac:dyDescent="0.3">
      <c r="B17" s="1"/>
      <c r="C17" s="1"/>
      <c r="I17" s="2"/>
      <c r="J17" s="2"/>
      <c r="K17" s="2"/>
      <c r="L17" s="2"/>
      <c r="M17" s="2"/>
      <c r="N17" s="2"/>
      <c r="O17" s="2"/>
      <c r="P17" s="2"/>
      <c r="R17" s="2" t="e">
        <f>(I15*12.2708%)+M15*12.2751%</f>
        <v>#REF!</v>
      </c>
      <c r="S17" s="2" t="e">
        <f t="shared" ref="S17" si="54">(J15*12.2708%)+N15*12.2751%</f>
        <v>#REF!</v>
      </c>
      <c r="T17" s="2" t="e">
        <f t="shared" ref="T17" si="55">(K15*12.2708%)+O15*12.2751%</f>
        <v>#REF!</v>
      </c>
      <c r="U17" s="2" t="e">
        <f t="shared" ref="U17" si="56">(L15*12.2708%)+P15*12.2751%</f>
        <v>#REF!</v>
      </c>
      <c r="V17" s="2" t="e">
        <f t="shared" si="3"/>
        <v>#REF!</v>
      </c>
    </row>
    <row r="18" spans="1:22" x14ac:dyDescent="0.3">
      <c r="A18" t="s">
        <v>7</v>
      </c>
      <c r="B18" s="1" t="e">
        <f>'Piano finanziario'!#REF!</f>
        <v>#REF!</v>
      </c>
      <c r="C18" s="1" t="e">
        <f>'Piano finanziario'!#REF!</f>
        <v>#REF!</v>
      </c>
      <c r="D18">
        <v>3</v>
      </c>
      <c r="E18">
        <v>12</v>
      </c>
      <c r="F18">
        <v>13</v>
      </c>
      <c r="G18">
        <v>14</v>
      </c>
      <c r="I18" s="2" t="e">
        <f t="shared" si="5"/>
        <v>#REF!</v>
      </c>
      <c r="J18" s="2" t="e">
        <f t="shared" si="6"/>
        <v>#REF!</v>
      </c>
      <c r="K18" s="2" t="e">
        <f t="shared" si="7"/>
        <v>#REF!</v>
      </c>
      <c r="L18" s="2" t="e">
        <f t="shared" si="8"/>
        <v>#REF!</v>
      </c>
      <c r="M18" s="2" t="e">
        <f>$C18*D18/$H$2</f>
        <v>#REF!</v>
      </c>
      <c r="N18" s="2" t="e">
        <f t="shared" ref="N18" si="57">$C18*E18/$H$2</f>
        <v>#REF!</v>
      </c>
      <c r="O18" s="2" t="e">
        <f t="shared" ref="O18" si="58">$C18*F18/$H$2</f>
        <v>#REF!</v>
      </c>
      <c r="P18" s="2" t="e">
        <f t="shared" ref="P18" si="59">$C18*G18/$H$2</f>
        <v>#REF!</v>
      </c>
      <c r="R18" s="2" t="e">
        <f>(I18*82.2073%)+M18*82.2033%</f>
        <v>#REF!</v>
      </c>
      <c r="S18" s="2" t="e">
        <f t="shared" ref="S18" si="60">(J18*82.2073%)+N18*82.2033%</f>
        <v>#REF!</v>
      </c>
      <c r="T18" s="2" t="e">
        <f t="shared" ref="T18" si="61">(K18*82.2073%)+O18*82.2033%</f>
        <v>#REF!</v>
      </c>
      <c r="U18" s="2" t="e">
        <f t="shared" ref="U18" si="62">(L18*82.2073%)+P18*82.2033%</f>
        <v>#REF!</v>
      </c>
      <c r="V18" s="2" t="e">
        <f t="shared" si="3"/>
        <v>#REF!</v>
      </c>
    </row>
    <row r="19" spans="1:22" x14ac:dyDescent="0.3">
      <c r="B19" s="1"/>
      <c r="C19" s="1"/>
      <c r="I19" s="2"/>
      <c r="J19" s="2"/>
      <c r="K19" s="2"/>
      <c r="L19" s="2"/>
      <c r="M19" s="2"/>
      <c r="N19" s="2"/>
      <c r="O19" s="2"/>
      <c r="P19" s="2"/>
      <c r="R19" s="2" t="e">
        <f>(I18*5.5219%)+M18*5.5216%</f>
        <v>#REF!</v>
      </c>
      <c r="S19" s="2" t="e">
        <f t="shared" ref="S19" si="63">(J18*5.5219%)+N18*5.5216%</f>
        <v>#REF!</v>
      </c>
      <c r="T19" s="2" t="e">
        <f t="shared" ref="T19" si="64">(K18*5.5219%)+O18*5.5216%</f>
        <v>#REF!</v>
      </c>
      <c r="U19" s="2" t="e">
        <f t="shared" ref="U19" si="65">(L18*5.5219%)+P18*5.5216%</f>
        <v>#REF!</v>
      </c>
      <c r="V19" s="2" t="e">
        <f t="shared" si="3"/>
        <v>#REF!</v>
      </c>
    </row>
    <row r="20" spans="1:22" x14ac:dyDescent="0.3">
      <c r="B20" s="1"/>
      <c r="C20" s="1"/>
      <c r="I20" s="2"/>
      <c r="J20" s="2"/>
      <c r="K20" s="2"/>
      <c r="L20" s="2"/>
      <c r="M20" s="2"/>
      <c r="N20" s="2"/>
      <c r="O20" s="2"/>
      <c r="P20" s="2"/>
      <c r="R20" s="2" t="e">
        <f>(I18*12.2708%)+M18*12.2751%</f>
        <v>#REF!</v>
      </c>
      <c r="S20" s="2" t="e">
        <f t="shared" ref="S20" si="66">(J18*12.2708%)+N18*12.2751%</f>
        <v>#REF!</v>
      </c>
      <c r="T20" s="2" t="e">
        <f t="shared" ref="T20" si="67">(K18*12.2708%)+O18*12.2751%</f>
        <v>#REF!</v>
      </c>
      <c r="U20" s="2" t="e">
        <f t="shared" ref="U20" si="68">(L18*12.2708%)+P18*12.2751%</f>
        <v>#REF!</v>
      </c>
      <c r="V20" s="2" t="e">
        <f t="shared" si="3"/>
        <v>#REF!</v>
      </c>
    </row>
    <row r="21" spans="1:22" x14ac:dyDescent="0.3">
      <c r="A21" t="s">
        <v>8</v>
      </c>
      <c r="B21" s="1" t="e">
        <f>SUM('Piano finanziario'!#REF!)</f>
        <v>#REF!</v>
      </c>
      <c r="C21" s="1"/>
      <c r="D21">
        <v>3</v>
      </c>
      <c r="E21">
        <v>12</v>
      </c>
      <c r="F21">
        <v>13</v>
      </c>
      <c r="G21">
        <v>14</v>
      </c>
      <c r="I21" s="2" t="e">
        <f t="shared" si="5"/>
        <v>#REF!</v>
      </c>
      <c r="J21" s="2" t="e">
        <f t="shared" si="6"/>
        <v>#REF!</v>
      </c>
      <c r="K21" s="2" t="e">
        <f t="shared" si="7"/>
        <v>#REF!</v>
      </c>
      <c r="L21" s="2" t="e">
        <f t="shared" si="8"/>
        <v>#REF!</v>
      </c>
      <c r="M21" s="2">
        <f>$C21*D21/$H$2</f>
        <v>0</v>
      </c>
      <c r="N21" s="2">
        <f t="shared" ref="N21" si="69">$C21*E21/$H$2</f>
        <v>0</v>
      </c>
      <c r="O21" s="2">
        <f t="shared" ref="O21" si="70">$C21*F21/$H$2</f>
        <v>0</v>
      </c>
      <c r="P21" s="2">
        <f t="shared" ref="P21" si="71">$C21*G21/$H$2</f>
        <v>0</v>
      </c>
      <c r="R21" s="2" t="e">
        <f>(I21*82.2073%)+M21*82.2033%</f>
        <v>#REF!</v>
      </c>
      <c r="S21" s="2" t="e">
        <f t="shared" ref="S21" si="72">(J21*82.2073%)+N21*82.2033%</f>
        <v>#REF!</v>
      </c>
      <c r="T21" s="2" t="e">
        <f t="shared" ref="T21" si="73">(K21*82.2073%)+O21*82.2033%</f>
        <v>#REF!</v>
      </c>
      <c r="U21" s="2" t="e">
        <f t="shared" ref="U21" si="74">(L21*82.2073%)+P21*82.2033%</f>
        <v>#REF!</v>
      </c>
      <c r="V21" s="2" t="e">
        <f t="shared" si="3"/>
        <v>#REF!</v>
      </c>
    </row>
    <row r="22" spans="1:22" x14ac:dyDescent="0.3">
      <c r="B22" s="1"/>
      <c r="C22" s="1"/>
      <c r="I22" s="2"/>
      <c r="J22" s="2"/>
      <c r="K22" s="2"/>
      <c r="L22" s="2"/>
      <c r="M22" s="2"/>
      <c r="N22" s="2"/>
      <c r="O22" s="2"/>
      <c r="P22" s="2"/>
      <c r="R22" s="2" t="e">
        <f>(I21*5.5219%)+M21*5.5216%</f>
        <v>#REF!</v>
      </c>
      <c r="S22" s="2" t="e">
        <f t="shared" ref="S22" si="75">(J21*5.5219%)+N21*5.5216%</f>
        <v>#REF!</v>
      </c>
      <c r="T22" s="2" t="e">
        <f t="shared" ref="T22" si="76">(K21*5.5219%)+O21*5.5216%</f>
        <v>#REF!</v>
      </c>
      <c r="U22" s="2" t="e">
        <f t="shared" ref="U22" si="77">(L21*5.5219%)+P21*5.5216%</f>
        <v>#REF!</v>
      </c>
      <c r="V22" s="2" t="e">
        <f t="shared" si="3"/>
        <v>#REF!</v>
      </c>
    </row>
    <row r="23" spans="1:22" x14ac:dyDescent="0.3">
      <c r="B23" s="1"/>
      <c r="C23" s="1"/>
      <c r="I23" s="2"/>
      <c r="J23" s="2"/>
      <c r="K23" s="2"/>
      <c r="L23" s="2"/>
      <c r="M23" s="2"/>
      <c r="N23" s="2"/>
      <c r="O23" s="2"/>
      <c r="P23" s="2"/>
      <c r="R23" s="2" t="e">
        <f>(I21*12.2708%)+M21*12.2751%</f>
        <v>#REF!</v>
      </c>
      <c r="S23" s="2" t="e">
        <f t="shared" ref="S23" si="78">(J21*12.2708%)+N21*12.2751%</f>
        <v>#REF!</v>
      </c>
      <c r="T23" s="2" t="e">
        <f t="shared" ref="T23" si="79">(K21*12.2708%)+O21*12.2751%</f>
        <v>#REF!</v>
      </c>
      <c r="U23" s="2" t="e">
        <f t="shared" ref="U23" si="80">(L21*12.2708%)+P21*12.2751%</f>
        <v>#REF!</v>
      </c>
      <c r="V23" s="2" t="e">
        <f t="shared" si="3"/>
        <v>#REF!</v>
      </c>
    </row>
    <row r="24" spans="1:22" x14ac:dyDescent="0.3">
      <c r="A24" t="s">
        <v>9</v>
      </c>
      <c r="B24" s="1" t="e">
        <f>'Piano finanziario'!#REF!+'Piano finanziario'!#REF!+'Piano finanziario'!#REF!</f>
        <v>#REF!</v>
      </c>
      <c r="C24" s="1" t="e">
        <f>'Piano finanziario'!#REF!</f>
        <v>#REF!</v>
      </c>
      <c r="D24">
        <v>3</v>
      </c>
      <c r="E24">
        <v>12</v>
      </c>
      <c r="F24">
        <v>13</v>
      </c>
      <c r="G24">
        <v>14</v>
      </c>
      <c r="I24" s="2" t="e">
        <f t="shared" si="5"/>
        <v>#REF!</v>
      </c>
      <c r="J24" s="2" t="e">
        <f t="shared" si="6"/>
        <v>#REF!</v>
      </c>
      <c r="K24" s="2" t="e">
        <f t="shared" si="7"/>
        <v>#REF!</v>
      </c>
      <c r="L24" s="2" t="e">
        <f t="shared" si="8"/>
        <v>#REF!</v>
      </c>
      <c r="M24" s="2" t="e">
        <f>$C24*D24/$H$2</f>
        <v>#REF!</v>
      </c>
      <c r="N24" s="2" t="e">
        <f t="shared" ref="N24" si="81">$C24*E24/$H$2</f>
        <v>#REF!</v>
      </c>
      <c r="O24" s="2" t="e">
        <f t="shared" ref="O24" si="82">$C24*F24/$H$2</f>
        <v>#REF!</v>
      </c>
      <c r="P24" s="2" t="e">
        <f t="shared" ref="P24" si="83">$C24*G24/$H$2</f>
        <v>#REF!</v>
      </c>
      <c r="R24" s="2" t="e">
        <f>(I24*82.2073%)+M24*82.2033%</f>
        <v>#REF!</v>
      </c>
      <c r="S24" s="2" t="e">
        <f t="shared" ref="S24" si="84">(J24*82.2073%)+N24*82.2033%</f>
        <v>#REF!</v>
      </c>
      <c r="T24" s="2" t="e">
        <f t="shared" ref="T24" si="85">(K24*82.2073%)+O24*82.2033%</f>
        <v>#REF!</v>
      </c>
      <c r="U24" s="2" t="e">
        <f t="shared" ref="U24" si="86">(L24*82.2073%)+P24*82.2033%</f>
        <v>#REF!</v>
      </c>
      <c r="V24" s="2" t="e">
        <f t="shared" si="3"/>
        <v>#REF!</v>
      </c>
    </row>
    <row r="25" spans="1:22" x14ac:dyDescent="0.3">
      <c r="R25" s="2" t="e">
        <f>(I24*5.5219%)+M24*5.5216%</f>
        <v>#REF!</v>
      </c>
      <c r="S25" s="2" t="e">
        <f t="shared" ref="S25" si="87">(J24*5.5219%)+N24*5.5216%</f>
        <v>#REF!</v>
      </c>
      <c r="T25" s="2" t="e">
        <f t="shared" ref="T25" si="88">(K24*5.5219%)+O24*5.5216%</f>
        <v>#REF!</v>
      </c>
      <c r="U25" s="2" t="e">
        <f t="shared" ref="U25" si="89">(L24*5.5219%)+P24*5.5216%</f>
        <v>#REF!</v>
      </c>
      <c r="V25" s="2" t="e">
        <f t="shared" si="3"/>
        <v>#REF!</v>
      </c>
    </row>
    <row r="26" spans="1:22" x14ac:dyDescent="0.3">
      <c r="H26" s="3" t="s">
        <v>1</v>
      </c>
      <c r="I26" s="4" t="e">
        <f>SUM(I3:I24)</f>
        <v>#REF!</v>
      </c>
      <c r="J26" s="4" t="e">
        <f t="shared" ref="J26:L26" si="90">SUM(J3:J24)</f>
        <v>#REF!</v>
      </c>
      <c r="K26" s="4" t="e">
        <f t="shared" si="90"/>
        <v>#REF!</v>
      </c>
      <c r="L26" s="4" t="e">
        <f t="shared" si="90"/>
        <v>#REF!</v>
      </c>
      <c r="M26" s="4" t="e">
        <f>SUM(M3:M24)</f>
        <v>#REF!</v>
      </c>
      <c r="N26" s="4" t="e">
        <f t="shared" ref="N26:P26" si="91">SUM(N3:N24)</f>
        <v>#REF!</v>
      </c>
      <c r="O26" s="4" t="e">
        <f t="shared" si="91"/>
        <v>#REF!</v>
      </c>
      <c r="P26" s="4" t="e">
        <f t="shared" si="91"/>
        <v>#REF!</v>
      </c>
      <c r="R26" s="2" t="e">
        <f>(I24*12.2708%)+M24*12.2751%</f>
        <v>#REF!</v>
      </c>
      <c r="S26" s="2" t="e">
        <f t="shared" ref="S26" si="92">(J24*12.2708%)+N24*12.2751%</f>
        <v>#REF!</v>
      </c>
      <c r="T26" s="2" t="e">
        <f t="shared" ref="T26" si="93">(K24*12.2708%)+O24*12.2751%</f>
        <v>#REF!</v>
      </c>
      <c r="U26" s="2" t="e">
        <f t="shared" ref="U26" si="94">(L24*12.2708%)+P24*12.2751%</f>
        <v>#REF!</v>
      </c>
      <c r="V26" s="2" t="e">
        <f t="shared" si="3"/>
        <v>#REF!</v>
      </c>
    </row>
    <row r="27" spans="1:22" x14ac:dyDescent="0.3">
      <c r="R27" s="2" t="e">
        <f>R3+R6+R9+R12+R15+R18+R21+R24</f>
        <v>#REF!</v>
      </c>
      <c r="S27" s="2" t="e">
        <f t="shared" ref="S27:U29" si="95">S3+S6+S9+S12+S15+S18+S21+S24</f>
        <v>#REF!</v>
      </c>
      <c r="T27" s="2" t="e">
        <f t="shared" si="95"/>
        <v>#REF!</v>
      </c>
      <c r="U27" s="2" t="e">
        <f t="shared" si="95"/>
        <v>#REF!</v>
      </c>
      <c r="V27" s="2" t="e">
        <f t="shared" si="3"/>
        <v>#REF!</v>
      </c>
    </row>
    <row r="28" spans="1:22" x14ac:dyDescent="0.3">
      <c r="R28" s="2" t="e">
        <f>R4+R7+R10+R13+R16+R19+R22+R25</f>
        <v>#REF!</v>
      </c>
      <c r="S28" s="2" t="e">
        <f t="shared" si="95"/>
        <v>#REF!</v>
      </c>
      <c r="T28" s="2" t="e">
        <f t="shared" si="95"/>
        <v>#REF!</v>
      </c>
      <c r="U28" s="2" t="e">
        <f t="shared" si="95"/>
        <v>#REF!</v>
      </c>
      <c r="V28" s="2" t="e">
        <f t="shared" si="3"/>
        <v>#REF!</v>
      </c>
    </row>
    <row r="29" spans="1:22" ht="15" thickBot="1" x14ac:dyDescent="0.35">
      <c r="R29" s="2" t="e">
        <f>R5+R8+R11+R14+R17+R20+R23+R26</f>
        <v>#REF!</v>
      </c>
      <c r="S29" s="2" t="e">
        <f t="shared" si="95"/>
        <v>#REF!</v>
      </c>
      <c r="T29" s="2" t="e">
        <f t="shared" si="95"/>
        <v>#REF!</v>
      </c>
      <c r="U29" s="2" t="e">
        <f t="shared" si="95"/>
        <v>#REF!</v>
      </c>
      <c r="V29" s="2" t="e">
        <f t="shared" si="3"/>
        <v>#REF!</v>
      </c>
    </row>
    <row r="30" spans="1:22" ht="15.6" thickTop="1" thickBot="1" x14ac:dyDescent="0.35">
      <c r="D30" s="5"/>
      <c r="E30" s="5"/>
      <c r="F30" s="5"/>
      <c r="G30" s="6"/>
      <c r="H30" s="5"/>
      <c r="R30" s="4" t="e">
        <f>SUM(R3:R26)</f>
        <v>#REF!</v>
      </c>
      <c r="S30" s="4" t="e">
        <f>SUM(S3:S26)</f>
        <v>#REF!</v>
      </c>
      <c r="T30" s="4" t="e">
        <f>SUM(T3:T26)</f>
        <v>#REF!</v>
      </c>
      <c r="U30" s="4" t="e">
        <f>SUM(U3:U26)</f>
        <v>#REF!</v>
      </c>
      <c r="V30" s="4" t="e">
        <f>SUM(R30:U30)</f>
        <v>#REF!</v>
      </c>
    </row>
    <row r="31" spans="1:22" ht="15" thickBot="1" x14ac:dyDescent="0.35">
      <c r="D31" s="7"/>
      <c r="E31" s="7"/>
      <c r="F31" s="7"/>
      <c r="G31" s="7"/>
      <c r="H31" s="7"/>
    </row>
    <row r="32" spans="1:22" ht="15" thickBot="1" x14ac:dyDescent="0.35">
      <c r="D32" s="7"/>
      <c r="E32" s="7"/>
      <c r="F32" s="7"/>
      <c r="G32" s="7"/>
      <c r="H32" s="7"/>
    </row>
    <row r="33" spans="4:8" ht="15" thickBot="1" x14ac:dyDescent="0.35">
      <c r="D33" s="7"/>
      <c r="E33" s="7"/>
      <c r="F33" s="7"/>
      <c r="G33" s="7"/>
      <c r="H33" s="7"/>
    </row>
    <row r="34" spans="4:8" ht="15" thickBot="1" x14ac:dyDescent="0.35">
      <c r="D34" s="7"/>
      <c r="E34" s="7"/>
      <c r="F34" s="7"/>
      <c r="G34" s="7"/>
      <c r="H34" s="7"/>
    </row>
    <row r="35" spans="4:8" ht="15" thickBot="1" x14ac:dyDescent="0.35">
      <c r="D35" s="7"/>
      <c r="E35" s="7"/>
      <c r="F35" s="7"/>
      <c r="G35" s="7"/>
      <c r="H35" s="7"/>
    </row>
    <row r="36" spans="4:8" ht="15" thickBot="1" x14ac:dyDescent="0.35">
      <c r="D36" s="7"/>
      <c r="E36" s="7"/>
      <c r="F36" s="7"/>
      <c r="G36" s="7"/>
      <c r="H36" s="7"/>
    </row>
    <row r="37" spans="4:8" ht="15" thickBot="1" x14ac:dyDescent="0.35">
      <c r="D37" s="7"/>
      <c r="E37" s="7"/>
      <c r="F37" s="7"/>
      <c r="G37" s="7"/>
      <c r="H37" s="7"/>
    </row>
    <row r="38" spans="4:8" ht="15" thickBot="1" x14ac:dyDescent="0.35">
      <c r="D38" s="7"/>
      <c r="E38" s="7"/>
      <c r="F38" s="7"/>
      <c r="G38" s="7"/>
      <c r="H38" s="7"/>
    </row>
    <row r="39" spans="4:8" ht="15" thickBot="1" x14ac:dyDescent="0.35">
      <c r="D39" s="7"/>
      <c r="E39" s="7"/>
      <c r="F39" s="7"/>
      <c r="G39" s="7"/>
      <c r="H39" s="7"/>
    </row>
    <row r="40" spans="4:8" ht="15" thickBot="1" x14ac:dyDescent="0.35">
      <c r="D40" s="7"/>
      <c r="E40" s="7"/>
      <c r="F40" s="7"/>
      <c r="G40" s="7"/>
      <c r="H40" s="7"/>
    </row>
    <row r="41" spans="4:8" ht="15" thickBot="1" x14ac:dyDescent="0.35">
      <c r="D41" s="7"/>
      <c r="E41" s="7"/>
      <c r="F41" s="7"/>
      <c r="G41" s="7"/>
      <c r="H41" s="7"/>
    </row>
    <row r="42" spans="4:8" ht="15" thickBot="1" x14ac:dyDescent="0.35">
      <c r="D42" s="7"/>
      <c r="E42" s="7"/>
      <c r="F42" s="7"/>
      <c r="G42" s="7"/>
      <c r="H42" s="7"/>
    </row>
    <row r="43" spans="4:8" ht="15" thickBot="1" x14ac:dyDescent="0.35">
      <c r="D43" s="7"/>
      <c r="E43" s="7"/>
      <c r="F43" s="7"/>
      <c r="G43" s="7"/>
      <c r="H43" s="7"/>
    </row>
    <row r="44" spans="4:8" ht="15" thickBot="1" x14ac:dyDescent="0.35">
      <c r="D44" s="7"/>
      <c r="E44" s="7"/>
      <c r="F44" s="7"/>
      <c r="G44" s="7"/>
      <c r="H44" s="7"/>
    </row>
  </sheetData>
  <mergeCells count="2">
    <mergeCell ref="I1:L1"/>
    <mergeCell ref="M1:P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A6621EC7AA04CBCB49A2E2F248C25" ma:contentTypeVersion="12" ma:contentTypeDescription="Create a new document." ma:contentTypeScope="" ma:versionID="217a12387655cffad684d3e985c8c19b">
  <xsd:schema xmlns:xsd="http://www.w3.org/2001/XMLSchema" xmlns:xs="http://www.w3.org/2001/XMLSchema" xmlns:p="http://schemas.microsoft.com/office/2006/metadata/properties" xmlns:ns3="919ff5f8-504e-4f3d-a7e7-7d05f1d224d6" xmlns:ns4="d81c9cbb-68a6-40d8-a1fc-54c521081955" targetNamespace="http://schemas.microsoft.com/office/2006/metadata/properties" ma:root="true" ma:fieldsID="3102a39686e6cb37d4e274945a0f4552" ns3:_="" ns4:_="">
    <xsd:import namespace="919ff5f8-504e-4f3d-a7e7-7d05f1d224d6"/>
    <xsd:import namespace="d81c9cbb-68a6-40d8-a1fc-54c52108195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ff5f8-504e-4f3d-a7e7-7d05f1d224d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c9cbb-68a6-40d8-a1fc-54c5210819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FEB82-562B-4CCB-9790-088BADF99765}">
  <ds:schemaRefs>
    <ds:schemaRef ds:uri="http://purl.org/dc/elements/1.1/"/>
    <ds:schemaRef ds:uri="http://purl.org/dc/terms/"/>
    <ds:schemaRef ds:uri="919ff5f8-504e-4f3d-a7e7-7d05f1d224d6"/>
    <ds:schemaRef ds:uri="http://schemas.microsoft.com/office/2006/metadata/properties"/>
    <ds:schemaRef ds:uri="http://purl.org/dc/dcmitype/"/>
    <ds:schemaRef ds:uri="d81c9cbb-68a6-40d8-a1fc-54c5210819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4F7C943-6A6B-4508-98A0-72D1EF9CA2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C8961B-7BB9-4C31-BEE4-039AE3D9C8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9ff5f8-504e-4f3d-a7e7-7d05f1d224d6"/>
    <ds:schemaRef ds:uri="d81c9cbb-68a6-40d8-a1fc-54c5210819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ZMOutlook</vt:lpwstr>
  </property>
  <property fmtid="{D5CDD505-2E9C-101B-9397-08002B2CF9AE}" pid="3" name="SizeBefore">
    <vt:lpwstr>39477</vt:lpwstr>
  </property>
  <property fmtid="{D5CDD505-2E9C-101B-9397-08002B2CF9AE}" pid="4" name="OptimizationTime">
    <vt:lpwstr>20211013_1729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Piano finanziario</vt:lpstr>
      <vt:lpstr>Pianificazione budget (2)</vt:lpstr>
      <vt:lpstr>Pianificazione budget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Mazzucchi;pucciarelli@agid.gov.it;adriano.avenia@agid.gov.it</dc:creator>
  <cp:lastModifiedBy>AT DFP</cp:lastModifiedBy>
  <cp:lastPrinted>2017-02-20T16:38:31Z</cp:lastPrinted>
  <dcterms:created xsi:type="dcterms:W3CDTF">2017-02-14T22:04:25Z</dcterms:created>
  <dcterms:modified xsi:type="dcterms:W3CDTF">2021-10-13T15:25:44Z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0x010100C97A6621EC7AA04CBCB49A2E2F248C25</vt:lpwstr>
  </property>
</Properties>
</file>